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48" windowWidth="20208" windowHeight="4632"/>
  </bookViews>
  <sheets>
    <sheet name="Plan rashoda i izdataka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R35" i="2" l="1"/>
  <c r="E35" i="2"/>
  <c r="H35" i="2"/>
  <c r="R42" i="2" l="1"/>
  <c r="Q40" i="2"/>
  <c r="R40" i="2"/>
  <c r="E57" i="2" l="1"/>
  <c r="Q60" i="2"/>
  <c r="D60" i="2"/>
  <c r="P60" i="2"/>
  <c r="Q61" i="2"/>
  <c r="C57" i="2"/>
  <c r="D61" i="2"/>
  <c r="J70" i="2" l="1"/>
  <c r="J68" i="2"/>
  <c r="K66" i="2"/>
  <c r="E46" i="2" l="1"/>
  <c r="R81" i="2"/>
  <c r="R80" i="2" s="1"/>
  <c r="E80" i="2"/>
  <c r="D80" i="2" s="1"/>
  <c r="D81" i="2"/>
  <c r="O35" i="2"/>
  <c r="M35" i="2"/>
  <c r="N37" i="2"/>
  <c r="N35" i="2" s="1"/>
  <c r="C35" i="2" l="1"/>
  <c r="D40" i="2"/>
  <c r="Q28" i="2"/>
  <c r="Q42" i="2"/>
  <c r="N78" i="2"/>
  <c r="J69" i="2"/>
  <c r="E13" i="2" l="1"/>
  <c r="G13" i="2"/>
  <c r="G22" i="2"/>
  <c r="G23" i="2"/>
  <c r="G24" i="2"/>
  <c r="G27" i="2"/>
  <c r="G28" i="2"/>
  <c r="G29" i="2"/>
  <c r="G30" i="2"/>
  <c r="G31" i="2"/>
  <c r="G32" i="2"/>
  <c r="G33" i="2"/>
  <c r="G36" i="2"/>
  <c r="G37" i="2"/>
  <c r="G38" i="2"/>
  <c r="G39" i="2"/>
  <c r="G41" i="2"/>
  <c r="G42" i="2"/>
  <c r="G43" i="2"/>
  <c r="G44" i="2"/>
  <c r="G47" i="2"/>
  <c r="G48" i="2"/>
  <c r="G49" i="2"/>
  <c r="G50" i="2"/>
  <c r="G53" i="2"/>
  <c r="G54" i="2"/>
  <c r="G55" i="2"/>
  <c r="G57" i="2"/>
  <c r="G64" i="2"/>
  <c r="G65" i="2"/>
  <c r="G67" i="2"/>
  <c r="G68" i="2"/>
  <c r="G69" i="2"/>
  <c r="G70" i="2"/>
  <c r="G73" i="2"/>
  <c r="G76" i="2"/>
  <c r="G77" i="2"/>
  <c r="G78" i="2"/>
  <c r="D13" i="2"/>
  <c r="D16" i="2"/>
  <c r="D17" i="2"/>
  <c r="D18" i="2"/>
  <c r="D22" i="2"/>
  <c r="D23" i="2"/>
  <c r="D24" i="2"/>
  <c r="D27" i="2"/>
  <c r="D28" i="2"/>
  <c r="D29" i="2"/>
  <c r="D30" i="2"/>
  <c r="D31" i="2"/>
  <c r="D32" i="2"/>
  <c r="D33" i="2"/>
  <c r="D36" i="2"/>
  <c r="D37" i="2"/>
  <c r="D38" i="2"/>
  <c r="D39" i="2"/>
  <c r="D41" i="2"/>
  <c r="D42" i="2"/>
  <c r="D43" i="2"/>
  <c r="D44" i="2"/>
  <c r="D47" i="2"/>
  <c r="D48" i="2"/>
  <c r="D49" i="2"/>
  <c r="D50" i="2"/>
  <c r="D54" i="2"/>
  <c r="D55" i="2"/>
  <c r="D64" i="2"/>
  <c r="D65" i="2"/>
  <c r="D67" i="2"/>
  <c r="D68" i="2"/>
  <c r="D69" i="2"/>
  <c r="D70" i="2"/>
  <c r="D73" i="2"/>
  <c r="D76" i="2"/>
  <c r="D78" i="2"/>
  <c r="N10" i="2"/>
  <c r="N13" i="2"/>
  <c r="N16" i="2"/>
  <c r="N17" i="2"/>
  <c r="N18" i="2"/>
  <c r="H10" i="2"/>
  <c r="D10" i="2"/>
  <c r="R78" i="2" l="1"/>
  <c r="R76" i="2"/>
  <c r="R73" i="2"/>
  <c r="R70" i="2"/>
  <c r="R69" i="2"/>
  <c r="R68" i="2"/>
  <c r="R67" i="2"/>
  <c r="R64" i="2"/>
  <c r="R55" i="2"/>
  <c r="R54" i="2"/>
  <c r="R50" i="2"/>
  <c r="R49" i="2"/>
  <c r="R48" i="2"/>
  <c r="R47" i="2"/>
  <c r="R44" i="2"/>
  <c r="R43" i="2"/>
  <c r="R41" i="2"/>
  <c r="R39" i="2"/>
  <c r="R38" i="2"/>
  <c r="R37" i="2"/>
  <c r="R36" i="2"/>
  <c r="R33" i="2"/>
  <c r="R32" i="2"/>
  <c r="R31" i="2"/>
  <c r="R30" i="2"/>
  <c r="R29" i="2"/>
  <c r="R27" i="2"/>
  <c r="R24" i="2"/>
  <c r="R23" i="2"/>
  <c r="R22" i="2"/>
  <c r="O77" i="2"/>
  <c r="O15" i="2"/>
  <c r="O12" i="2"/>
  <c r="O9" i="2"/>
  <c r="H75" i="2"/>
  <c r="H72" i="2"/>
  <c r="H66" i="2"/>
  <c r="H63" i="2"/>
  <c r="H52" i="2"/>
  <c r="H46" i="2"/>
  <c r="H26" i="2"/>
  <c r="H21" i="2"/>
  <c r="H18" i="2"/>
  <c r="H17" i="2"/>
  <c r="H16" i="2"/>
  <c r="H12" i="2"/>
  <c r="H9" i="2"/>
  <c r="E77" i="2"/>
  <c r="E75" i="2"/>
  <c r="R75" i="2" s="1"/>
  <c r="E72" i="2"/>
  <c r="E66" i="2"/>
  <c r="E63" i="2"/>
  <c r="R63" i="2" s="1"/>
  <c r="E53" i="2"/>
  <c r="E52" i="2"/>
  <c r="D35" i="2"/>
  <c r="E26" i="2"/>
  <c r="E21" i="2"/>
  <c r="E15" i="2"/>
  <c r="E12" i="2"/>
  <c r="R52" i="2" l="1"/>
  <c r="K57" i="2"/>
  <c r="E9" i="2"/>
  <c r="E8" i="2" s="1"/>
  <c r="R53" i="2"/>
  <c r="R72" i="2"/>
  <c r="R66" i="2"/>
  <c r="R46" i="2"/>
  <c r="O57" i="2"/>
  <c r="R77" i="2"/>
  <c r="H20" i="2"/>
  <c r="R26" i="2"/>
  <c r="R21" i="2"/>
  <c r="E20" i="2"/>
  <c r="E7" i="2" s="1"/>
  <c r="H15" i="2"/>
  <c r="O8" i="2"/>
  <c r="V57" i="2"/>
  <c r="U57" i="2"/>
  <c r="K83" i="2" l="1"/>
  <c r="E83" i="2"/>
  <c r="R57" i="2"/>
  <c r="R20" i="2"/>
  <c r="H8" i="2"/>
  <c r="H7" i="2" s="1"/>
  <c r="O7" i="2"/>
  <c r="O83" i="2" s="1"/>
  <c r="F17" i="2"/>
  <c r="G17" i="2" s="1"/>
  <c r="F18" i="2"/>
  <c r="G18" i="2" s="1"/>
  <c r="F16" i="2"/>
  <c r="G16" i="2" s="1"/>
  <c r="F10" i="2"/>
  <c r="G10" i="2" s="1"/>
  <c r="R7" i="2" l="1"/>
  <c r="R83" i="2" s="1"/>
  <c r="H83" i="2"/>
  <c r="F15" i="2"/>
  <c r="G15" i="2" s="1"/>
  <c r="C15" i="2"/>
  <c r="D15" i="2" s="1"/>
  <c r="C77" i="2" l="1"/>
  <c r="D77" i="2" s="1"/>
  <c r="M77" i="2"/>
  <c r="N77" i="2" s="1"/>
  <c r="C46" i="2" l="1"/>
  <c r="D46" i="2" s="1"/>
  <c r="P49" i="2"/>
  <c r="Q49" i="2" s="1"/>
  <c r="M9" i="2" l="1"/>
  <c r="N9" i="2" s="1"/>
  <c r="M12" i="2"/>
  <c r="N12" i="2" s="1"/>
  <c r="M15" i="2"/>
  <c r="N15" i="2" s="1"/>
  <c r="M8" i="2" l="1"/>
  <c r="N8" i="2" s="1"/>
  <c r="M57" i="2"/>
  <c r="N57" i="2" s="1"/>
  <c r="P77" i="2"/>
  <c r="Q77" i="2" s="1"/>
  <c r="M7" i="2" l="1"/>
  <c r="P78" i="2"/>
  <c r="Q78" i="2" s="1"/>
  <c r="F12" i="2"/>
  <c r="G12" i="2" s="1"/>
  <c r="C12" i="2"/>
  <c r="D12" i="2" s="1"/>
  <c r="M83" i="2" l="1"/>
  <c r="N83" i="2" s="1"/>
  <c r="N7" i="2"/>
  <c r="U52" i="2"/>
  <c r="F52" i="2"/>
  <c r="G52" i="2" s="1"/>
  <c r="U20" i="2"/>
  <c r="I66" i="2" l="1"/>
  <c r="P69" i="2"/>
  <c r="Q69" i="2" s="1"/>
  <c r="I57" i="2" l="1"/>
  <c r="J66" i="2"/>
  <c r="F66" i="2"/>
  <c r="G66" i="2" s="1"/>
  <c r="P23" i="2"/>
  <c r="Q23" i="2" s="1"/>
  <c r="C63" i="2"/>
  <c r="D63" i="2" s="1"/>
  <c r="C66" i="2"/>
  <c r="C53" i="2"/>
  <c r="D53" i="2" s="1"/>
  <c r="F26" i="2"/>
  <c r="G26" i="2" s="1"/>
  <c r="F21" i="2"/>
  <c r="G21" i="2" s="1"/>
  <c r="F9" i="2"/>
  <c r="C9" i="2" l="1"/>
  <c r="G9" i="2"/>
  <c r="P66" i="2"/>
  <c r="Q66" i="2" s="1"/>
  <c r="D66" i="2"/>
  <c r="I83" i="2"/>
  <c r="J83" i="2" s="1"/>
  <c r="J57" i="2"/>
  <c r="C8" i="2"/>
  <c r="D8" i="2" s="1"/>
  <c r="D9" i="2"/>
  <c r="F75" i="2"/>
  <c r="G75" i="2" s="1"/>
  <c r="F72" i="2"/>
  <c r="G72" i="2" s="1"/>
  <c r="P70" i="2"/>
  <c r="Q70" i="2" s="1"/>
  <c r="P68" i="2"/>
  <c r="Q68" i="2" s="1"/>
  <c r="F63" i="2"/>
  <c r="G63" i="2" s="1"/>
  <c r="P55" i="2" l="1"/>
  <c r="Q55" i="2" s="1"/>
  <c r="P54" i="2"/>
  <c r="P76" i="2"/>
  <c r="Q76" i="2" s="1"/>
  <c r="F46" i="2"/>
  <c r="G46" i="2" s="1"/>
  <c r="P31" i="2"/>
  <c r="Q31" i="2" s="1"/>
  <c r="P30" i="2"/>
  <c r="Q30" i="2" s="1"/>
  <c r="P27" i="2"/>
  <c r="Q27" i="2" s="1"/>
  <c r="P22" i="2"/>
  <c r="Q22" i="2" s="1"/>
  <c r="P52" i="2" l="1"/>
  <c r="Q52" i="2" s="1"/>
  <c r="Q54" i="2"/>
  <c r="F35" i="2"/>
  <c r="F20" i="2" l="1"/>
  <c r="G20" i="2" s="1"/>
  <c r="G35" i="2"/>
  <c r="F8" i="2"/>
  <c r="G8" i="2" s="1"/>
  <c r="V8" i="2"/>
  <c r="U8" i="2"/>
  <c r="P50" i="2"/>
  <c r="Q50" i="2" s="1"/>
  <c r="P48" i="2"/>
  <c r="Q48" i="2" s="1"/>
  <c r="P43" i="2"/>
  <c r="Q43" i="2" s="1"/>
  <c r="P41" i="2"/>
  <c r="Q41" i="2" s="1"/>
  <c r="P38" i="2"/>
  <c r="Q38" i="2" s="1"/>
  <c r="F7" i="2" l="1"/>
  <c r="V20" i="2"/>
  <c r="V7" i="2" s="1"/>
  <c r="V83" i="2" s="1"/>
  <c r="U7" i="2"/>
  <c r="U83" i="2" s="1"/>
  <c r="C75" i="2"/>
  <c r="P75" i="2" l="1"/>
  <c r="Q75" i="2" s="1"/>
  <c r="D75" i="2"/>
  <c r="F83" i="2"/>
  <c r="G83" i="2" s="1"/>
  <c r="G7" i="2"/>
  <c r="P67" i="2"/>
  <c r="Q67" i="2" s="1"/>
  <c r="C52" i="2"/>
  <c r="D52" i="2" s="1"/>
  <c r="P47" i="2"/>
  <c r="Q47" i="2" s="1"/>
  <c r="P64" i="2" l="1"/>
  <c r="Q64" i="2" s="1"/>
  <c r="P63" i="2"/>
  <c r="Q63" i="2" s="1"/>
  <c r="P46" i="2" l="1"/>
  <c r="Q46" i="2" s="1"/>
  <c r="P44" i="2" l="1"/>
  <c r="Q44" i="2" s="1"/>
  <c r="P39" i="2"/>
  <c r="Q39" i="2" s="1"/>
  <c r="P37" i="2"/>
  <c r="Q37" i="2" s="1"/>
  <c r="P36" i="2"/>
  <c r="Q36" i="2" s="1"/>
  <c r="P33" i="2"/>
  <c r="Q33" i="2" s="1"/>
  <c r="P32" i="2"/>
  <c r="Q32" i="2" s="1"/>
  <c r="P29" i="2"/>
  <c r="Q29" i="2" s="1"/>
  <c r="P35" i="2" l="1"/>
  <c r="Q35" i="2" s="1"/>
  <c r="C26" i="2"/>
  <c r="P24" i="2"/>
  <c r="P21" i="2" l="1"/>
  <c r="Q21" i="2" s="1"/>
  <c r="Q24" i="2"/>
  <c r="P26" i="2"/>
  <c r="Q26" i="2" s="1"/>
  <c r="D26" i="2"/>
  <c r="C21" i="2"/>
  <c r="C20" i="2" l="1"/>
  <c r="D20" i="2" s="1"/>
  <c r="D21" i="2"/>
  <c r="P20" i="2"/>
  <c r="Q20" i="2" s="1"/>
  <c r="P7" i="2"/>
  <c r="P53" i="2"/>
  <c r="Q53" i="2" s="1"/>
  <c r="C7" i="2" l="1"/>
  <c r="D7" i="2" s="1"/>
  <c r="C72" i="2" l="1"/>
  <c r="D72" i="2" s="1"/>
  <c r="P73" i="2"/>
  <c r="Q73" i="2" s="1"/>
  <c r="P72" i="2" l="1"/>
  <c r="Q72" i="2" s="1"/>
  <c r="D57" i="2"/>
  <c r="P57" i="2" l="1"/>
  <c r="Q57" i="2" s="1"/>
  <c r="C83" i="2"/>
  <c r="D83" i="2" s="1"/>
  <c r="P83" i="2"/>
  <c r="Q83" i="2" s="1"/>
</calcChain>
</file>

<file path=xl/sharedStrings.xml><?xml version="1.0" encoding="utf-8"?>
<sst xmlns="http://schemas.openxmlformats.org/spreadsheetml/2006/main" count="104" uniqueCount="96">
  <si>
    <t>JAVNA VATROGASNA POSTROJBA</t>
  </si>
  <si>
    <t xml:space="preserve">          </t>
  </si>
  <si>
    <t xml:space="preserve">Plaće  BTO 1 </t>
  </si>
  <si>
    <t xml:space="preserve"> Plaće  BTO 1 </t>
  </si>
  <si>
    <t>2.    312</t>
  </si>
  <si>
    <t>Ostali rashodi za zaposlene</t>
  </si>
  <si>
    <t xml:space="preserve">Doprinosi na plaću    </t>
  </si>
  <si>
    <t xml:space="preserve"> Doprinos za beneficirani staž na plaću </t>
  </si>
  <si>
    <t xml:space="preserve"> Doprinos na plaću za zdravstvo i za slučaj nezgode na radu</t>
  </si>
  <si>
    <t xml:space="preserve"> Doprinos na plaću za zapošljavanje </t>
  </si>
  <si>
    <t>Naknade troškova zaposlenima</t>
  </si>
  <si>
    <t xml:space="preserve"> Službena putovanja</t>
  </si>
  <si>
    <t xml:space="preserve"> Naknade za prijevoz, za rad na terenu i odvojeni život</t>
  </si>
  <si>
    <t xml:space="preserve">Stručno usavršavanje zaposlenih </t>
  </si>
  <si>
    <t>Rashodi za materijal i energiju</t>
  </si>
  <si>
    <t xml:space="preserve"> Uredski materijal i ostali materijalni rashodi </t>
  </si>
  <si>
    <t>Namirnice – voda za piće</t>
  </si>
  <si>
    <t xml:space="preserve"> Sredstva za gašenje požara</t>
  </si>
  <si>
    <t xml:space="preserve"> Energija </t>
  </si>
  <si>
    <t xml:space="preserve">  Materijal i dijelovi za tekuće i investicijsko održavanje </t>
  </si>
  <si>
    <t xml:space="preserve">  Sitni inventar i gume</t>
  </si>
  <si>
    <t xml:space="preserve">  Službena, radna i zaštitna odjeća i obuća</t>
  </si>
  <si>
    <t>Rashodi za usluge</t>
  </si>
  <si>
    <t xml:space="preserve">Usluge telefona, pošte i prijevoza </t>
  </si>
  <si>
    <t xml:space="preserve">Usluge tekućeg i investicijskog održavanja </t>
  </si>
  <si>
    <t>Usluge elektronskih medija</t>
  </si>
  <si>
    <t>Komunalne usluge</t>
  </si>
  <si>
    <t xml:space="preserve">Zdravstvene i periodički pregled zaposlenika </t>
  </si>
  <si>
    <t xml:space="preserve"> Intelektualne i osobne usluge</t>
  </si>
  <si>
    <t>Računalne usluge</t>
  </si>
  <si>
    <t xml:space="preserve"> Ostale usluge</t>
  </si>
  <si>
    <t>Ostali nespomenuti troškovi poslovanja</t>
  </si>
  <si>
    <t xml:space="preserve">Premije osiguranja </t>
  </si>
  <si>
    <t>Reprezentacija</t>
  </si>
  <si>
    <t>Ostali nespomenuti rashodi poslovanja</t>
  </si>
  <si>
    <t xml:space="preserve">  Ostali financijski rashodi</t>
  </si>
  <si>
    <t xml:space="preserve">  Bankarske usluge i usluge platnog prometa </t>
  </si>
  <si>
    <t xml:space="preserve">  Zatezne kamate iz poslovnog odnosa i dr.</t>
  </si>
  <si>
    <t xml:space="preserve">Građevinski objekti </t>
  </si>
  <si>
    <t>Postrojenja i oprema</t>
  </si>
  <si>
    <t xml:space="preserve">Uredska oprema i namještaj </t>
  </si>
  <si>
    <t xml:space="preserve">  Komunikacijska oprema  </t>
  </si>
  <si>
    <t>Oprema za održavanje i zaštitu</t>
  </si>
  <si>
    <t>Istrumenti, uređaji i strojevi</t>
  </si>
  <si>
    <t>Prijevozna sredstva</t>
  </si>
  <si>
    <t>Prijevozna sredstva u cestovnom prometu</t>
  </si>
  <si>
    <t>Nematerijalna proizvedena imovina</t>
  </si>
  <si>
    <t>Ulaganja u računalne programe</t>
  </si>
  <si>
    <t>KTO</t>
  </si>
  <si>
    <t>RASHODI ZA ZAPOSLENE</t>
  </si>
  <si>
    <t>MATERIJALNI RASHODI</t>
  </si>
  <si>
    <t>FINANCIJSKI RASHODI</t>
  </si>
  <si>
    <t>RASHODI ZA NABAVU NEFINANCIJSKE IMOVINE</t>
  </si>
  <si>
    <t>1. 311</t>
  </si>
  <si>
    <t>3. 313</t>
  </si>
  <si>
    <t>4. 321</t>
  </si>
  <si>
    <t>5. 322</t>
  </si>
  <si>
    <t>6. 323</t>
  </si>
  <si>
    <t>7. 329</t>
  </si>
  <si>
    <t>8. 343</t>
  </si>
  <si>
    <t>9. 421</t>
  </si>
  <si>
    <t>10. 422</t>
  </si>
  <si>
    <t>11. 423</t>
  </si>
  <si>
    <t>12. 426</t>
  </si>
  <si>
    <t>Opći prihodi i primici</t>
  </si>
  <si>
    <t>Vlastiti prihodi</t>
  </si>
  <si>
    <t>Prihodi za posebne namjene</t>
  </si>
  <si>
    <t>Pomoći</t>
  </si>
  <si>
    <t>Donacije</t>
  </si>
  <si>
    <t>Prihodi od ne financijske imovine i nadoknada šteta s osnova osiguranja</t>
  </si>
  <si>
    <t>Namjenski primici od zaduženja</t>
  </si>
  <si>
    <t xml:space="preserve">            GRADA KRKA</t>
  </si>
  <si>
    <t>Naziv</t>
  </si>
  <si>
    <t>RASHODI POSLOVANJA</t>
  </si>
  <si>
    <t xml:space="preserve">UKUPNO: </t>
  </si>
  <si>
    <t>Projekcija 2017.</t>
  </si>
  <si>
    <t>Ostali građevinski objekti</t>
  </si>
  <si>
    <t>Dodatna ulaganja na građevinskim objektima</t>
  </si>
  <si>
    <t>13. 451</t>
  </si>
  <si>
    <t>Pristojbe i naknade</t>
  </si>
  <si>
    <t>FINANCIJSKI PLAN ZA 2016.</t>
  </si>
  <si>
    <t>Projekcija 2018.</t>
  </si>
  <si>
    <t>NOVO STANJE</t>
  </si>
  <si>
    <t>RAZLIKA</t>
  </si>
  <si>
    <t>Razlika</t>
  </si>
  <si>
    <t>Novo stanje</t>
  </si>
  <si>
    <t>Zakupnine i najamnine</t>
  </si>
  <si>
    <t>14.  453</t>
  </si>
  <si>
    <t>Dodatna ulaganja na prijevoznim sredstvima</t>
  </si>
  <si>
    <t>Dodatna ulaganja na prijevoznim sredtsvima</t>
  </si>
  <si>
    <t>9. 412</t>
  </si>
  <si>
    <t>Nematerijalna imovina</t>
  </si>
  <si>
    <t>Ulaganja u tuđu imovinu radi prava korištenja</t>
  </si>
  <si>
    <t>Zapovjednik</t>
  </si>
  <si>
    <t>Dinko Petrov dipl.ing.</t>
  </si>
  <si>
    <t>I IZMJENA PLANA RASHODA I IZDATAKA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</si>
</sst>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n&quot;_-;\-* #,##0.00\ &quot;kn&quot;_-;_-* &quot;-&quot;??\ &quot;kn&quot;_-;_-@_-"/>
    <numFmt numFmtId="164" formatCode="#,##0.00\ &quot;kn&quot;"/>
  </numFmts>
  <fonts count="14" x14ac:knownFonts="1">
    <font>
      <sz val="11"/>
      <color theme="1"/>
      <name val="Calibri"/>
      <family val="2"/>
      <charset val="238"/>
      <scheme val="minor"/>
    </font>
    <font>
      <b/>
      <sz val="6"/>
      <color theme="1"/>
      <name val="Arial Unicode MS"/>
      <family val="2"/>
      <charset val="238"/>
    </font>
    <font>
      <sz val="6"/>
      <color theme="1"/>
      <name val="Arial Unicode MS"/>
      <family val="2"/>
      <charset val="238"/>
    </font>
    <font>
      <b/>
      <sz val="6"/>
      <name val="Arial Unicode MS"/>
      <family val="2"/>
      <charset val="238"/>
    </font>
    <font>
      <sz val="6"/>
      <name val="Arial Unicode MS"/>
      <family val="2"/>
      <charset val="238"/>
    </font>
    <font>
      <b/>
      <sz val="6"/>
      <color rgb="FFFF0000"/>
      <name val="Arial Unicode MS"/>
      <family val="2"/>
      <charset val="238"/>
    </font>
    <font>
      <b/>
      <sz val="6"/>
      <color theme="1"/>
      <name val="Arial Black"/>
      <family val="2"/>
      <charset val="238"/>
    </font>
    <font>
      <b/>
      <sz val="6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6"/>
      <color rgb="FFFF0000"/>
      <name val="Times New Roman"/>
      <family val="1"/>
      <charset val="238"/>
    </font>
    <font>
      <b/>
      <sz val="6"/>
      <name val="Calibri"/>
      <family val="2"/>
      <charset val="238"/>
      <scheme val="minor"/>
    </font>
    <font>
      <sz val="6"/>
      <color rgb="FFFF0000"/>
      <name val="Arial Unicode MS"/>
      <family val="2"/>
      <charset val="238"/>
    </font>
    <font>
      <sz val="6"/>
      <color rgb="FFC00000"/>
      <name val="Arial Unicode MS"/>
      <family val="2"/>
      <charset val="238"/>
    </font>
    <font>
      <sz val="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164" fontId="2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44" fontId="1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44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44" fontId="2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4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top"/>
    </xf>
    <xf numFmtId="44" fontId="3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44" fontId="12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44" fontId="4" fillId="0" borderId="0" xfId="0" applyNumberFormat="1" applyFont="1" applyAlignment="1">
      <alignment vertical="top"/>
    </xf>
    <xf numFmtId="0" fontId="1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right" vertical="top"/>
    </xf>
    <xf numFmtId="16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164" fontId="1" fillId="0" borderId="1" xfId="0" applyNumberFormat="1" applyFont="1" applyBorder="1" applyAlignment="1">
      <alignment horizontal="right" vertical="top"/>
    </xf>
    <xf numFmtId="164" fontId="2" fillId="0" borderId="1" xfId="0" applyNumberFormat="1" applyFont="1" applyBorder="1" applyAlignment="1">
      <alignment horizontal="right" vertical="top"/>
    </xf>
    <xf numFmtId="164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4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top"/>
    </xf>
    <xf numFmtId="0" fontId="1" fillId="0" borderId="0" xfId="0" applyFont="1" applyBorder="1" applyAlignment="1">
      <alignment vertical="top"/>
    </xf>
    <xf numFmtId="44" fontId="1" fillId="0" borderId="0" xfId="0" applyNumberFormat="1" applyFont="1" applyBorder="1" applyAlignment="1">
      <alignment vertical="top"/>
    </xf>
    <xf numFmtId="0" fontId="7" fillId="0" borderId="0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top"/>
    </xf>
    <xf numFmtId="164" fontId="3" fillId="0" borderId="6" xfId="0" applyNumberFormat="1" applyFont="1" applyBorder="1" applyAlignment="1">
      <alignment horizontal="right" vertical="top"/>
    </xf>
    <xf numFmtId="0" fontId="3" fillId="0" borderId="5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164" fontId="1" fillId="0" borderId="6" xfId="0" applyNumberFormat="1" applyFont="1" applyBorder="1" applyAlignment="1">
      <alignment horizontal="right" vertical="top"/>
    </xf>
    <xf numFmtId="0" fontId="2" fillId="0" borderId="5" xfId="0" applyFont="1" applyBorder="1" applyAlignment="1">
      <alignment vertical="top"/>
    </xf>
    <xf numFmtId="164" fontId="2" fillId="0" borderId="6" xfId="0" applyNumberFormat="1" applyFont="1" applyBorder="1" applyAlignment="1">
      <alignment horizontal="right" vertical="top"/>
    </xf>
    <xf numFmtId="0" fontId="11" fillId="0" borderId="5" xfId="0" applyFont="1" applyBorder="1" applyAlignment="1">
      <alignment vertical="top"/>
    </xf>
    <xf numFmtId="0" fontId="2" fillId="0" borderId="5" xfId="0" applyFont="1" applyBorder="1" applyAlignment="1">
      <alignment horizontal="right" vertical="top"/>
    </xf>
    <xf numFmtId="0" fontId="2" fillId="0" borderId="7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164" fontId="4" fillId="0" borderId="6" xfId="0" applyNumberFormat="1" applyFont="1" applyBorder="1" applyAlignment="1">
      <alignment horizontal="right" vertical="top"/>
    </xf>
    <xf numFmtId="0" fontId="2" fillId="0" borderId="5" xfId="0" applyNumberFormat="1" applyFont="1" applyBorder="1" applyAlignment="1">
      <alignment horizontal="right" vertical="top"/>
    </xf>
    <xf numFmtId="3" fontId="1" fillId="0" borderId="5" xfId="0" applyNumberFormat="1" applyFont="1" applyBorder="1" applyAlignment="1">
      <alignment vertical="top"/>
    </xf>
    <xf numFmtId="0" fontId="2" fillId="0" borderId="8" xfId="0" applyFont="1" applyBorder="1" applyAlignment="1">
      <alignment vertical="top"/>
    </xf>
    <xf numFmtId="164" fontId="2" fillId="0" borderId="9" xfId="0" applyNumberFormat="1" applyFont="1" applyBorder="1" applyAlignment="1">
      <alignment horizontal="right" vertical="top"/>
    </xf>
    <xf numFmtId="164" fontId="2" fillId="0" borderId="10" xfId="0" applyNumberFormat="1" applyFont="1" applyBorder="1" applyAlignment="1">
      <alignment horizontal="right" vertical="top"/>
    </xf>
    <xf numFmtId="4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164" fontId="2" fillId="0" borderId="0" xfId="0" applyNumberFormat="1" applyFont="1" applyAlignment="1">
      <alignment horizontal="center" vertical="top"/>
    </xf>
    <xf numFmtId="164" fontId="1" fillId="0" borderId="1" xfId="0" applyNumberFormat="1" applyFont="1" applyBorder="1" applyAlignment="1">
      <alignment horizontal="right" vertical="center"/>
    </xf>
    <xf numFmtId="164" fontId="2" fillId="0" borderId="9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vertical="top" wrapText="1"/>
    </xf>
    <xf numFmtId="164" fontId="4" fillId="0" borderId="11" xfId="0" applyNumberFormat="1" applyFont="1" applyBorder="1" applyAlignment="1">
      <alignment horizontal="right" vertical="top"/>
    </xf>
    <xf numFmtId="164" fontId="2" fillId="0" borderId="11" xfId="0" applyNumberFormat="1" applyFont="1" applyBorder="1" applyAlignment="1">
      <alignment horizontal="right" vertical="top"/>
    </xf>
    <xf numFmtId="164" fontId="2" fillId="0" borderId="11" xfId="0" applyNumberFormat="1" applyFont="1" applyBorder="1" applyAlignment="1">
      <alignment horizontal="right" vertical="center"/>
    </xf>
    <xf numFmtId="164" fontId="3" fillId="0" borderId="12" xfId="0" applyNumberFormat="1" applyFont="1" applyBorder="1" applyAlignment="1">
      <alignment horizontal="right"/>
    </xf>
    <xf numFmtId="0" fontId="2" fillId="0" borderId="0" xfId="0" applyFont="1" applyBorder="1" applyAlignment="1">
      <alignment vertical="top" wrapText="1"/>
    </xf>
    <xf numFmtId="164" fontId="2" fillId="0" borderId="0" xfId="0" applyNumberFormat="1" applyFont="1" applyBorder="1" applyAlignment="1">
      <alignment horizontal="right" vertical="top"/>
    </xf>
    <xf numFmtId="164" fontId="4" fillId="0" borderId="0" xfId="0" applyNumberFormat="1" applyFont="1" applyBorder="1" applyAlignment="1">
      <alignment horizontal="right" vertical="top"/>
    </xf>
    <xf numFmtId="164" fontId="2" fillId="0" borderId="0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top"/>
    </xf>
    <xf numFmtId="0" fontId="1" fillId="0" borderId="7" xfId="0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164" fontId="1" fillId="0" borderId="0" xfId="0" applyNumberFormat="1" applyFont="1" applyBorder="1" applyAlignment="1">
      <alignment horizontal="right" vertical="top"/>
    </xf>
    <xf numFmtId="164" fontId="3" fillId="0" borderId="0" xfId="0" applyNumberFormat="1" applyFont="1" applyBorder="1" applyAlignment="1">
      <alignment horizontal="right" vertical="top"/>
    </xf>
    <xf numFmtId="164" fontId="1" fillId="0" borderId="0" xfId="0" applyNumberFormat="1" applyFont="1" applyBorder="1" applyAlignment="1">
      <alignment horizontal="right" vertical="center"/>
    </xf>
    <xf numFmtId="164" fontId="1" fillId="0" borderId="13" xfId="0" applyNumberFormat="1" applyFont="1" applyBorder="1" applyAlignment="1">
      <alignment horizontal="right" vertical="top"/>
    </xf>
    <xf numFmtId="164" fontId="1" fillId="0" borderId="9" xfId="0" applyNumberFormat="1" applyFont="1" applyBorder="1" applyAlignment="1">
      <alignment horizontal="right" vertical="center"/>
    </xf>
    <xf numFmtId="0" fontId="3" fillId="0" borderId="12" xfId="0" applyFont="1" applyBorder="1" applyAlignment="1"/>
    <xf numFmtId="44" fontId="3" fillId="0" borderId="0" xfId="0" applyNumberFormat="1" applyFont="1" applyBorder="1" applyAlignment="1"/>
    <xf numFmtId="0" fontId="3" fillId="0" borderId="0" xfId="0" applyFont="1" applyBorder="1" applyAlignment="1"/>
    <xf numFmtId="0" fontId="10" fillId="0" borderId="0" xfId="0" applyFont="1" applyBorder="1" applyAlignment="1"/>
    <xf numFmtId="0" fontId="10" fillId="0" borderId="12" xfId="0" applyFont="1" applyBorder="1" applyAlignment="1"/>
    <xf numFmtId="164" fontId="1" fillId="0" borderId="14" xfId="0" applyNumberFormat="1" applyFont="1" applyBorder="1" applyAlignment="1">
      <alignment horizontal="right" vertical="top"/>
    </xf>
    <xf numFmtId="164" fontId="2" fillId="0" borderId="14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4"/>
  <sheetViews>
    <sheetView tabSelected="1" topLeftCell="G1" zoomScale="150" zoomScaleNormal="150" workbookViewId="0">
      <selection activeCell="L90" sqref="L90"/>
    </sheetView>
  </sheetViews>
  <sheetFormatPr defaultColWidth="8.88671875" defaultRowHeight="9.6" x14ac:dyDescent="0.3"/>
  <cols>
    <col min="1" max="1" width="5.33203125" style="11" customWidth="1"/>
    <col min="2" max="2" width="21.109375" style="11" customWidth="1"/>
    <col min="3" max="3" width="10.6640625" style="3" customWidth="1"/>
    <col min="4" max="4" width="10.21875" style="3" customWidth="1"/>
    <col min="5" max="5" width="9.5546875" style="3" customWidth="1"/>
    <col min="6" max="6" width="9.88671875" style="3" customWidth="1"/>
    <col min="7" max="7" width="9" style="3" customWidth="1"/>
    <col min="8" max="8" width="10.109375" style="3" customWidth="1"/>
    <col min="9" max="9" width="9.21875" style="3" customWidth="1"/>
    <col min="10" max="10" width="8.6640625" style="3" customWidth="1"/>
    <col min="11" max="11" width="8" style="3" customWidth="1"/>
    <col min="12" max="12" width="7.6640625" style="3" customWidth="1"/>
    <col min="13" max="13" width="8.44140625" style="3" customWidth="1"/>
    <col min="14" max="14" width="8.5546875" style="3" customWidth="1"/>
    <col min="15" max="15" width="8.6640625" style="3" customWidth="1"/>
    <col min="16" max="16" width="10" style="3" customWidth="1"/>
    <col min="17" max="17" width="8.77734375" style="3" customWidth="1"/>
    <col min="18" max="18" width="9.44140625" style="3" customWidth="1"/>
    <col min="19" max="19" width="9.77734375" style="3" customWidth="1"/>
    <col min="20" max="20" width="7" style="3" customWidth="1"/>
    <col min="21" max="21" width="9.6640625" style="4" customWidth="1"/>
    <col min="22" max="22" width="10.109375" style="4" customWidth="1"/>
    <col min="23" max="24" width="17.33203125" style="12" bestFit="1" customWidth="1"/>
    <col min="25" max="25" width="15.5546875" style="12" bestFit="1" customWidth="1"/>
    <col min="26" max="27" width="8.88671875" style="11"/>
    <col min="28" max="16384" width="8.88671875" style="13"/>
  </cols>
  <sheetData>
    <row r="1" spans="1:28" s="5" customFormat="1" x14ac:dyDescent="0.3">
      <c r="B1" s="5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2"/>
      <c r="W1" s="6"/>
      <c r="X1" s="6"/>
      <c r="Y1" s="6"/>
    </row>
    <row r="2" spans="1:28" s="5" customFormat="1" x14ac:dyDescent="0.3">
      <c r="B2" s="5" t="s">
        <v>71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2"/>
      <c r="V2" s="2"/>
      <c r="W2" s="6"/>
      <c r="X2" s="6"/>
      <c r="Y2" s="6"/>
    </row>
    <row r="3" spans="1:28" s="7" customFormat="1" x14ac:dyDescent="0.3">
      <c r="A3" s="96" t="s">
        <v>95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6"/>
      <c r="X3" s="6"/>
      <c r="Y3" s="6"/>
      <c r="Z3" s="5"/>
      <c r="AA3" s="5"/>
    </row>
    <row r="4" spans="1:28" s="10" customFormat="1" x14ac:dyDescent="0.3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8"/>
      <c r="X4" s="8"/>
      <c r="Y4" s="8"/>
      <c r="Z4" s="9"/>
      <c r="AA4" s="9"/>
    </row>
    <row r="5" spans="1:28" x14ac:dyDescent="0.3">
      <c r="B5" s="5"/>
    </row>
    <row r="6" spans="1:28" s="38" customFormat="1" ht="67.2" x14ac:dyDescent="0.3">
      <c r="A6" s="44" t="s">
        <v>48</v>
      </c>
      <c r="B6" s="45" t="s">
        <v>72</v>
      </c>
      <c r="C6" s="46" t="s">
        <v>80</v>
      </c>
      <c r="D6" s="46" t="s">
        <v>83</v>
      </c>
      <c r="E6" s="46" t="s">
        <v>82</v>
      </c>
      <c r="F6" s="46" t="s">
        <v>64</v>
      </c>
      <c r="G6" s="46" t="s">
        <v>84</v>
      </c>
      <c r="H6" s="46" t="s">
        <v>82</v>
      </c>
      <c r="I6" s="46" t="s">
        <v>65</v>
      </c>
      <c r="J6" s="47" t="s">
        <v>83</v>
      </c>
      <c r="K6" s="47" t="s">
        <v>82</v>
      </c>
      <c r="L6" s="46" t="s">
        <v>66</v>
      </c>
      <c r="M6" s="47" t="s">
        <v>67</v>
      </c>
      <c r="N6" s="47" t="s">
        <v>83</v>
      </c>
      <c r="O6" s="47" t="s">
        <v>82</v>
      </c>
      <c r="P6" s="47" t="s">
        <v>68</v>
      </c>
      <c r="Q6" s="47" t="s">
        <v>84</v>
      </c>
      <c r="R6" s="47" t="s">
        <v>85</v>
      </c>
      <c r="S6" s="46" t="s">
        <v>69</v>
      </c>
      <c r="T6" s="46" t="s">
        <v>70</v>
      </c>
      <c r="U6" s="47" t="s">
        <v>75</v>
      </c>
      <c r="V6" s="48" t="s">
        <v>81</v>
      </c>
      <c r="W6" s="35"/>
      <c r="X6" s="35"/>
      <c r="Y6" s="35"/>
      <c r="Z6" s="36"/>
      <c r="AA6" s="36"/>
      <c r="AB6" s="37" t="s">
        <v>1</v>
      </c>
    </row>
    <row r="7" spans="1:28" s="14" customFormat="1" x14ac:dyDescent="0.3">
      <c r="A7" s="49">
        <v>3</v>
      </c>
      <c r="B7" s="25" t="s">
        <v>73</v>
      </c>
      <c r="C7" s="26">
        <f>C8+C20+C52</f>
        <v>5161600</v>
      </c>
      <c r="D7" s="26">
        <f>E7-C7</f>
        <v>-16139</v>
      </c>
      <c r="E7" s="26">
        <f>E8+E20+E52</f>
        <v>5145461</v>
      </c>
      <c r="F7" s="26">
        <f>F8+F20+F52</f>
        <v>3724646</v>
      </c>
      <c r="G7" s="26">
        <f>H7-F7</f>
        <v>-17859</v>
      </c>
      <c r="H7" s="26">
        <f>H8+H20+H52</f>
        <v>3706787</v>
      </c>
      <c r="I7" s="26"/>
      <c r="J7" s="26"/>
      <c r="K7" s="26"/>
      <c r="L7" s="26"/>
      <c r="M7" s="26">
        <f t="shared" ref="M7" si="0">M8+M20+M52</f>
        <v>691400</v>
      </c>
      <c r="N7" s="26">
        <f>O7-M7</f>
        <v>0</v>
      </c>
      <c r="O7" s="26">
        <f t="shared" ref="O7" si="1">O8+O20+O52</f>
        <v>691400</v>
      </c>
      <c r="P7" s="26">
        <f>P8+P20+P52</f>
        <v>745554</v>
      </c>
      <c r="Q7" s="26"/>
      <c r="R7" s="26">
        <f>R8+R20+R52</f>
        <v>747274</v>
      </c>
      <c r="S7" s="26"/>
      <c r="T7" s="26"/>
      <c r="U7" s="26">
        <f>U8+U20+U52</f>
        <v>5161600</v>
      </c>
      <c r="V7" s="50">
        <f>V8+V20+V52</f>
        <v>5161600</v>
      </c>
      <c r="W7" s="15"/>
      <c r="X7" s="15"/>
      <c r="Y7" s="15"/>
    </row>
    <row r="8" spans="1:28" s="18" customFormat="1" x14ac:dyDescent="0.3">
      <c r="A8" s="51">
        <v>31</v>
      </c>
      <c r="B8" s="27" t="s">
        <v>49</v>
      </c>
      <c r="C8" s="26">
        <f>C9+C12+C15</f>
        <v>4136300</v>
      </c>
      <c r="D8" s="26">
        <f t="shared" ref="D8:D9" si="2">E8-C8</f>
        <v>-17439</v>
      </c>
      <c r="E8" s="26">
        <f>E9+E12+E15</f>
        <v>4118861</v>
      </c>
      <c r="F8" s="26">
        <f>F9+F12+F15</f>
        <v>3444900</v>
      </c>
      <c r="G8" s="26">
        <f t="shared" ref="G8:G9" si="3">H8-F8</f>
        <v>-17439</v>
      </c>
      <c r="H8" s="26">
        <f>H9+H12+H15</f>
        <v>3427461</v>
      </c>
      <c r="I8" s="26"/>
      <c r="J8" s="26"/>
      <c r="K8" s="26"/>
      <c r="L8" s="26"/>
      <c r="M8" s="26">
        <f t="shared" ref="M8" si="4">M9+M12+M15</f>
        <v>691400</v>
      </c>
      <c r="N8" s="26">
        <f t="shared" ref="N8:N18" si="5">O8-M8</f>
        <v>0</v>
      </c>
      <c r="O8" s="26">
        <f t="shared" ref="O8" si="6">O9+O12+O15</f>
        <v>691400</v>
      </c>
      <c r="P8" s="26"/>
      <c r="Q8" s="26"/>
      <c r="R8" s="26"/>
      <c r="S8" s="26"/>
      <c r="T8" s="26"/>
      <c r="U8" s="26">
        <f>U9+U12+U15</f>
        <v>4136300</v>
      </c>
      <c r="V8" s="50">
        <f>V9+V12+V15</f>
        <v>4136300</v>
      </c>
      <c r="W8" s="17"/>
      <c r="X8" s="17"/>
      <c r="Y8" s="17"/>
      <c r="Z8" s="16"/>
      <c r="AA8" s="16"/>
    </row>
    <row r="9" spans="1:28" s="7" customFormat="1" x14ac:dyDescent="0.3">
      <c r="A9" s="52" t="s">
        <v>53</v>
      </c>
      <c r="B9" s="28" t="s">
        <v>2</v>
      </c>
      <c r="C9" s="26">
        <f>F9+M9</f>
        <v>3192000</v>
      </c>
      <c r="D9" s="26">
        <f t="shared" si="2"/>
        <v>-25000</v>
      </c>
      <c r="E9" s="26">
        <f>H9+O9</f>
        <v>3167000</v>
      </c>
      <c r="F9" s="29">
        <f>F10</f>
        <v>2772842</v>
      </c>
      <c r="G9" s="26">
        <f t="shared" si="3"/>
        <v>-92878.10999999987</v>
      </c>
      <c r="H9" s="29">
        <f>H10</f>
        <v>2679963.89</v>
      </c>
      <c r="I9" s="29"/>
      <c r="J9" s="29"/>
      <c r="K9" s="29"/>
      <c r="L9" s="29"/>
      <c r="M9" s="29">
        <f t="shared" ref="M9:O9" si="7">M10</f>
        <v>419158</v>
      </c>
      <c r="N9" s="26">
        <f t="shared" si="5"/>
        <v>67878.109999999986</v>
      </c>
      <c r="O9" s="29">
        <f t="shared" si="7"/>
        <v>487036.11</v>
      </c>
      <c r="P9" s="29"/>
      <c r="Q9" s="29"/>
      <c r="R9" s="29"/>
      <c r="S9" s="29"/>
      <c r="T9" s="29"/>
      <c r="U9" s="29">
        <v>3192000</v>
      </c>
      <c r="V9" s="53">
        <v>3192000</v>
      </c>
      <c r="W9" s="6"/>
      <c r="X9" s="6"/>
      <c r="Y9" s="6"/>
      <c r="Z9" s="5"/>
      <c r="AA9" s="5"/>
    </row>
    <row r="10" spans="1:28" x14ac:dyDescent="0.3">
      <c r="A10" s="54">
        <v>3111</v>
      </c>
      <c r="B10" s="24" t="s">
        <v>3</v>
      </c>
      <c r="C10" s="31">
        <v>3192000</v>
      </c>
      <c r="D10" s="31">
        <f>E10-C9:C10</f>
        <v>-25000</v>
      </c>
      <c r="E10" s="31">
        <v>3167000</v>
      </c>
      <c r="F10" s="30">
        <f>C10-M10</f>
        <v>2772842</v>
      </c>
      <c r="G10" s="30">
        <f>H10-F10</f>
        <v>-92878.10999999987</v>
      </c>
      <c r="H10" s="30">
        <f>2044000+635963.89</f>
        <v>2679963.89</v>
      </c>
      <c r="I10" s="30"/>
      <c r="J10" s="30"/>
      <c r="K10" s="30"/>
      <c r="L10" s="30"/>
      <c r="M10" s="30">
        <v>419158</v>
      </c>
      <c r="N10" s="31">
        <f t="shared" si="5"/>
        <v>67878.109999999986</v>
      </c>
      <c r="O10" s="30">
        <v>487036.11</v>
      </c>
      <c r="P10" s="30"/>
      <c r="Q10" s="30"/>
      <c r="R10" s="30"/>
      <c r="S10" s="30"/>
      <c r="T10" s="30"/>
      <c r="U10" s="30"/>
      <c r="V10" s="55"/>
    </row>
    <row r="11" spans="1:28" x14ac:dyDescent="0.3">
      <c r="A11" s="56"/>
      <c r="B11" s="24"/>
      <c r="C11" s="30"/>
      <c r="D11" s="31"/>
      <c r="E11" s="30"/>
      <c r="F11" s="30"/>
      <c r="G11" s="30"/>
      <c r="H11" s="30"/>
      <c r="I11" s="30"/>
      <c r="J11" s="30"/>
      <c r="K11" s="30"/>
      <c r="L11" s="30"/>
      <c r="M11" s="30"/>
      <c r="N11" s="31"/>
      <c r="O11" s="30"/>
      <c r="P11" s="30"/>
      <c r="Q11" s="30"/>
      <c r="R11" s="30"/>
      <c r="S11" s="30"/>
      <c r="T11" s="30"/>
      <c r="U11" s="30"/>
      <c r="V11" s="55"/>
    </row>
    <row r="12" spans="1:28" s="7" customFormat="1" x14ac:dyDescent="0.3">
      <c r="A12" s="52" t="s">
        <v>4</v>
      </c>
      <c r="B12" s="28" t="s">
        <v>5</v>
      </c>
      <c r="C12" s="29">
        <f>C13</f>
        <v>142300</v>
      </c>
      <c r="D12" s="26">
        <f t="shared" ref="D12:D78" si="8">E12-C11:C12</f>
        <v>21700</v>
      </c>
      <c r="E12" s="29">
        <f>E13</f>
        <v>164000</v>
      </c>
      <c r="F12" s="29">
        <f>F13</f>
        <v>0</v>
      </c>
      <c r="G12" s="29">
        <f t="shared" ref="G12:G83" si="9">H12-F12</f>
        <v>96536.11</v>
      </c>
      <c r="H12" s="29">
        <f>H13</f>
        <v>96536.11</v>
      </c>
      <c r="I12" s="29"/>
      <c r="J12" s="29"/>
      <c r="K12" s="29"/>
      <c r="L12" s="29"/>
      <c r="M12" s="29">
        <f t="shared" ref="M12:O12" si="10">M13</f>
        <v>142300</v>
      </c>
      <c r="N12" s="26">
        <f t="shared" si="5"/>
        <v>-74836.11</v>
      </c>
      <c r="O12" s="29">
        <f t="shared" si="10"/>
        <v>67463.89</v>
      </c>
      <c r="P12" s="29"/>
      <c r="Q12" s="29"/>
      <c r="R12" s="29"/>
      <c r="S12" s="29"/>
      <c r="T12" s="29"/>
      <c r="U12" s="29">
        <v>142300</v>
      </c>
      <c r="V12" s="53">
        <v>142300</v>
      </c>
      <c r="W12" s="6"/>
      <c r="X12" s="6"/>
      <c r="Y12" s="6"/>
      <c r="Z12" s="5"/>
      <c r="AA12" s="5"/>
    </row>
    <row r="13" spans="1:28" x14ac:dyDescent="0.3">
      <c r="A13" s="57">
        <v>3121</v>
      </c>
      <c r="B13" s="24" t="s">
        <v>5</v>
      </c>
      <c r="C13" s="30">
        <v>142300</v>
      </c>
      <c r="D13" s="31">
        <f t="shared" si="8"/>
        <v>21700</v>
      </c>
      <c r="E13" s="30">
        <f>H13+O13</f>
        <v>164000</v>
      </c>
      <c r="F13" s="30">
        <v>0</v>
      </c>
      <c r="G13" s="30">
        <f t="shared" si="9"/>
        <v>96536.11</v>
      </c>
      <c r="H13" s="30">
        <v>96536.11</v>
      </c>
      <c r="I13" s="30"/>
      <c r="J13" s="30"/>
      <c r="K13" s="30"/>
      <c r="L13" s="30"/>
      <c r="M13" s="30">
        <v>142300</v>
      </c>
      <c r="N13" s="31">
        <f t="shared" si="5"/>
        <v>-74836.11</v>
      </c>
      <c r="O13" s="30">
        <v>67463.89</v>
      </c>
      <c r="P13" s="30"/>
      <c r="Q13" s="30"/>
      <c r="R13" s="30"/>
      <c r="S13" s="30"/>
      <c r="T13" s="30"/>
      <c r="U13" s="30"/>
      <c r="V13" s="55"/>
    </row>
    <row r="14" spans="1:28" x14ac:dyDescent="0.3">
      <c r="A14" s="57"/>
      <c r="B14" s="24"/>
      <c r="C14" s="30"/>
      <c r="D14" s="31"/>
      <c r="E14" s="30"/>
      <c r="F14" s="30"/>
      <c r="G14" s="30"/>
      <c r="H14" s="30"/>
      <c r="I14" s="30"/>
      <c r="J14" s="30"/>
      <c r="K14" s="30"/>
      <c r="L14" s="30"/>
      <c r="M14" s="30"/>
      <c r="N14" s="31"/>
      <c r="O14" s="30"/>
      <c r="P14" s="30"/>
      <c r="Q14" s="30"/>
      <c r="R14" s="30"/>
      <c r="S14" s="30"/>
      <c r="T14" s="30"/>
      <c r="U14" s="30"/>
      <c r="V14" s="55"/>
    </row>
    <row r="15" spans="1:28" s="7" customFormat="1" x14ac:dyDescent="0.3">
      <c r="A15" s="52" t="s">
        <v>54</v>
      </c>
      <c r="B15" s="28" t="s">
        <v>6</v>
      </c>
      <c r="C15" s="29">
        <f>C16+C17+C18</f>
        <v>802000</v>
      </c>
      <c r="D15" s="26">
        <f t="shared" si="8"/>
        <v>-14139</v>
      </c>
      <c r="E15" s="29">
        <f>E16+E17+E18</f>
        <v>787861</v>
      </c>
      <c r="F15" s="29">
        <f>F16+F17+F18</f>
        <v>672058</v>
      </c>
      <c r="G15" s="29">
        <f t="shared" si="9"/>
        <v>-21097</v>
      </c>
      <c r="H15" s="29">
        <f>H16+H17+H18</f>
        <v>650961</v>
      </c>
      <c r="I15" s="29"/>
      <c r="J15" s="29"/>
      <c r="K15" s="29"/>
      <c r="L15" s="29"/>
      <c r="M15" s="29">
        <f t="shared" ref="M15" si="11">M16+M17+M18</f>
        <v>129942</v>
      </c>
      <c r="N15" s="26">
        <f t="shared" si="5"/>
        <v>6958</v>
      </c>
      <c r="O15" s="29">
        <f t="shared" ref="O15" si="12">O16+O17+O18</f>
        <v>136900</v>
      </c>
      <c r="P15" s="29"/>
      <c r="Q15" s="29"/>
      <c r="R15" s="29"/>
      <c r="S15" s="29"/>
      <c r="T15" s="29"/>
      <c r="U15" s="29">
        <v>802000</v>
      </c>
      <c r="V15" s="53">
        <v>802000</v>
      </c>
      <c r="W15" s="6"/>
      <c r="X15" s="6"/>
      <c r="Y15" s="6"/>
      <c r="Z15" s="5"/>
      <c r="AA15" s="5"/>
    </row>
    <row r="16" spans="1:28" x14ac:dyDescent="0.3">
      <c r="A16" s="54">
        <v>3131</v>
      </c>
      <c r="B16" s="24" t="s">
        <v>7</v>
      </c>
      <c r="C16" s="30">
        <v>250000</v>
      </c>
      <c r="D16" s="31">
        <f t="shared" si="8"/>
        <v>-5000</v>
      </c>
      <c r="E16" s="30">
        <v>245000</v>
      </c>
      <c r="F16" s="3">
        <f>C16-M16</f>
        <v>209550</v>
      </c>
      <c r="G16" s="30">
        <f t="shared" si="9"/>
        <v>-9550</v>
      </c>
      <c r="H16" s="3">
        <f>E16-O16</f>
        <v>200000</v>
      </c>
      <c r="I16" s="30"/>
      <c r="J16" s="30"/>
      <c r="K16" s="30"/>
      <c r="L16" s="30"/>
      <c r="M16" s="30">
        <v>40450</v>
      </c>
      <c r="N16" s="31">
        <f t="shared" si="5"/>
        <v>4550</v>
      </c>
      <c r="O16" s="30">
        <v>45000</v>
      </c>
      <c r="P16" s="30"/>
      <c r="Q16" s="30"/>
      <c r="R16" s="30"/>
      <c r="S16" s="30"/>
      <c r="T16" s="30"/>
      <c r="U16" s="30"/>
      <c r="V16" s="55"/>
    </row>
    <row r="17" spans="1:27" x14ac:dyDescent="0.3">
      <c r="A17" s="54">
        <v>3132</v>
      </c>
      <c r="B17" s="24" t="s">
        <v>8</v>
      </c>
      <c r="C17" s="30">
        <v>492000</v>
      </c>
      <c r="D17" s="31">
        <f t="shared" si="8"/>
        <v>-8000</v>
      </c>
      <c r="E17" s="30">
        <v>484000</v>
      </c>
      <c r="F17" s="3">
        <f>C17-M17</f>
        <v>411808</v>
      </c>
      <c r="G17" s="30">
        <f t="shared" si="9"/>
        <v>-9908</v>
      </c>
      <c r="H17" s="3">
        <f>E17-O17</f>
        <v>401900</v>
      </c>
      <c r="I17" s="30"/>
      <c r="J17" s="30"/>
      <c r="K17" s="30"/>
      <c r="L17" s="30"/>
      <c r="M17" s="30">
        <v>80192</v>
      </c>
      <c r="N17" s="31">
        <f t="shared" si="5"/>
        <v>1908</v>
      </c>
      <c r="O17" s="30">
        <v>82100</v>
      </c>
      <c r="P17" s="30"/>
      <c r="Q17" s="30"/>
      <c r="R17" s="30"/>
      <c r="S17" s="30"/>
      <c r="T17" s="30"/>
      <c r="U17" s="30"/>
      <c r="V17" s="55"/>
    </row>
    <row r="18" spans="1:27" x14ac:dyDescent="0.3">
      <c r="A18" s="54">
        <v>3133</v>
      </c>
      <c r="B18" s="24" t="s">
        <v>9</v>
      </c>
      <c r="C18" s="30">
        <v>60000</v>
      </c>
      <c r="D18" s="31">
        <f t="shared" si="8"/>
        <v>-1139</v>
      </c>
      <c r="E18" s="30">
        <v>58861</v>
      </c>
      <c r="F18" s="3">
        <f>C18-M18</f>
        <v>50700</v>
      </c>
      <c r="G18" s="30">
        <f t="shared" si="9"/>
        <v>-1639</v>
      </c>
      <c r="H18" s="3">
        <f>E18-O18</f>
        <v>49061</v>
      </c>
      <c r="I18" s="30"/>
      <c r="J18" s="30"/>
      <c r="K18" s="30"/>
      <c r="L18" s="30"/>
      <c r="M18" s="30">
        <v>9300</v>
      </c>
      <c r="N18" s="31">
        <f t="shared" si="5"/>
        <v>500</v>
      </c>
      <c r="O18" s="30">
        <v>9800</v>
      </c>
      <c r="P18" s="30"/>
      <c r="Q18" s="30"/>
      <c r="R18" s="30"/>
      <c r="S18" s="30"/>
      <c r="T18" s="30"/>
      <c r="U18" s="30"/>
      <c r="V18" s="55"/>
    </row>
    <row r="19" spans="1:27" x14ac:dyDescent="0.3">
      <c r="A19" s="58"/>
      <c r="B19" s="24"/>
      <c r="C19" s="30"/>
      <c r="D19" s="31"/>
      <c r="E19" s="30"/>
      <c r="F19" s="30"/>
      <c r="G19" s="30"/>
      <c r="H19" s="30"/>
      <c r="I19" s="30"/>
      <c r="J19" s="30"/>
      <c r="K19" s="30"/>
      <c r="L19" s="30"/>
      <c r="M19" s="30"/>
      <c r="N19" s="31"/>
      <c r="O19" s="30"/>
      <c r="P19" s="30"/>
      <c r="Q19" s="30"/>
      <c r="R19" s="30"/>
      <c r="S19" s="30"/>
      <c r="T19" s="30"/>
      <c r="U19" s="30"/>
      <c r="V19" s="55"/>
    </row>
    <row r="20" spans="1:27" s="18" customFormat="1" x14ac:dyDescent="0.3">
      <c r="A20" s="51">
        <v>32</v>
      </c>
      <c r="B20" s="27" t="s">
        <v>50</v>
      </c>
      <c r="C20" s="26">
        <f>C21+C26+C35+C46</f>
        <v>1021300</v>
      </c>
      <c r="D20" s="26">
        <f t="shared" si="8"/>
        <v>1300</v>
      </c>
      <c r="E20" s="26">
        <f>E21+E26+E35+E46</f>
        <v>1022600</v>
      </c>
      <c r="F20" s="26">
        <f>F21+F26+F35+F46</f>
        <v>279746</v>
      </c>
      <c r="G20" s="29">
        <f t="shared" si="9"/>
        <v>-420</v>
      </c>
      <c r="H20" s="26">
        <f>H21+H26+H35+H46</f>
        <v>279326</v>
      </c>
      <c r="I20" s="26"/>
      <c r="J20" s="26"/>
      <c r="K20" s="26"/>
      <c r="L20" s="26"/>
      <c r="M20" s="26"/>
      <c r="N20" s="31"/>
      <c r="O20" s="26"/>
      <c r="P20" s="26">
        <f>P21+P26+P35+P46</f>
        <v>741554</v>
      </c>
      <c r="Q20" s="26">
        <f>R20-P20</f>
        <v>1720</v>
      </c>
      <c r="R20" s="26">
        <f>R21+R26+R35+R46</f>
        <v>743274</v>
      </c>
      <c r="S20" s="26"/>
      <c r="T20" s="26"/>
      <c r="U20" s="26">
        <f>U21+U26+U35+U46</f>
        <v>1021300</v>
      </c>
      <c r="V20" s="50">
        <f>V21+V26+V35+V46</f>
        <v>1021300</v>
      </c>
      <c r="W20" s="17"/>
      <c r="X20" s="17"/>
      <c r="Y20" s="17"/>
      <c r="Z20" s="16"/>
      <c r="AA20" s="16"/>
    </row>
    <row r="21" spans="1:27" s="7" customFormat="1" x14ac:dyDescent="0.3">
      <c r="A21" s="52" t="s">
        <v>55</v>
      </c>
      <c r="B21" s="28" t="s">
        <v>10</v>
      </c>
      <c r="C21" s="29">
        <f>C22+C23+C24</f>
        <v>118000</v>
      </c>
      <c r="D21" s="31">
        <f t="shared" si="8"/>
        <v>1500</v>
      </c>
      <c r="E21" s="29">
        <f>E22+E23+E24</f>
        <v>119500</v>
      </c>
      <c r="F21" s="29">
        <f>F22+F23+F24</f>
        <v>51000</v>
      </c>
      <c r="G21" s="30">
        <f t="shared" si="9"/>
        <v>14000</v>
      </c>
      <c r="H21" s="29">
        <f>H22+H23+H24</f>
        <v>65000</v>
      </c>
      <c r="I21" s="29"/>
      <c r="J21" s="29"/>
      <c r="K21" s="29"/>
      <c r="L21" s="29"/>
      <c r="M21" s="29"/>
      <c r="N21" s="31"/>
      <c r="O21" s="29"/>
      <c r="P21" s="29">
        <f>P22+P23+P24</f>
        <v>67000</v>
      </c>
      <c r="Q21" s="26">
        <f>R21-P21</f>
        <v>-12500</v>
      </c>
      <c r="R21" s="29">
        <f>R22+R23+R24</f>
        <v>54500</v>
      </c>
      <c r="S21" s="29"/>
      <c r="T21" s="29"/>
      <c r="U21" s="29">
        <v>118000</v>
      </c>
      <c r="V21" s="53">
        <v>118000</v>
      </c>
      <c r="W21" s="6"/>
      <c r="X21" s="6"/>
      <c r="Y21" s="6"/>
      <c r="Z21" s="5"/>
      <c r="AA21" s="5"/>
    </row>
    <row r="22" spans="1:27" x14ac:dyDescent="0.3">
      <c r="A22" s="54">
        <v>3211</v>
      </c>
      <c r="B22" s="24" t="s">
        <v>11</v>
      </c>
      <c r="C22" s="30">
        <v>18000</v>
      </c>
      <c r="D22" s="31">
        <f t="shared" si="8"/>
        <v>1500</v>
      </c>
      <c r="E22" s="30">
        <v>19500</v>
      </c>
      <c r="F22" s="30">
        <v>2000</v>
      </c>
      <c r="G22" s="30">
        <f t="shared" si="9"/>
        <v>0</v>
      </c>
      <c r="H22" s="30">
        <v>2000</v>
      </c>
      <c r="I22" s="30"/>
      <c r="J22" s="30"/>
      <c r="K22" s="30"/>
      <c r="L22" s="30"/>
      <c r="M22" s="30"/>
      <c r="N22" s="31"/>
      <c r="O22" s="30"/>
      <c r="P22" s="30">
        <f>C22-F22</f>
        <v>16000</v>
      </c>
      <c r="Q22" s="30">
        <f>R22-P22</f>
        <v>1500</v>
      </c>
      <c r="R22" s="30">
        <f>E22-H22</f>
        <v>17500</v>
      </c>
      <c r="S22" s="30"/>
      <c r="T22" s="30"/>
      <c r="U22" s="30"/>
      <c r="V22" s="55"/>
    </row>
    <row r="23" spans="1:27" x14ac:dyDescent="0.3">
      <c r="A23" s="54">
        <v>3212</v>
      </c>
      <c r="B23" s="24" t="s">
        <v>12</v>
      </c>
      <c r="C23" s="30">
        <v>82000</v>
      </c>
      <c r="D23" s="31">
        <f t="shared" si="8"/>
        <v>3000</v>
      </c>
      <c r="E23" s="30">
        <v>85000</v>
      </c>
      <c r="F23" s="30">
        <v>48000</v>
      </c>
      <c r="G23" s="30">
        <f t="shared" si="9"/>
        <v>14000</v>
      </c>
      <c r="H23" s="30">
        <v>62000</v>
      </c>
      <c r="I23" s="30"/>
      <c r="J23" s="30"/>
      <c r="K23" s="30"/>
      <c r="L23" s="30"/>
      <c r="M23" s="30"/>
      <c r="N23" s="31"/>
      <c r="O23" s="30"/>
      <c r="P23" s="30">
        <f>C23-F23</f>
        <v>34000</v>
      </c>
      <c r="Q23" s="30">
        <f t="shared" ref="Q23:Q83" si="13">R23-P23</f>
        <v>-11000</v>
      </c>
      <c r="R23" s="30">
        <f>E23-H23</f>
        <v>23000</v>
      </c>
      <c r="S23" s="30"/>
      <c r="T23" s="30"/>
      <c r="U23" s="30"/>
      <c r="V23" s="55"/>
    </row>
    <row r="24" spans="1:27" x14ac:dyDescent="0.3">
      <c r="A24" s="54">
        <v>3213</v>
      </c>
      <c r="B24" s="24" t="s">
        <v>13</v>
      </c>
      <c r="C24" s="30">
        <v>18000</v>
      </c>
      <c r="D24" s="31">
        <f t="shared" si="8"/>
        <v>-3000</v>
      </c>
      <c r="E24" s="30">
        <v>15000</v>
      </c>
      <c r="F24" s="30">
        <v>1000</v>
      </c>
      <c r="G24" s="30">
        <f t="shared" si="9"/>
        <v>0</v>
      </c>
      <c r="H24" s="30">
        <v>1000</v>
      </c>
      <c r="I24" s="30"/>
      <c r="J24" s="30"/>
      <c r="K24" s="30"/>
      <c r="L24" s="30"/>
      <c r="M24" s="30"/>
      <c r="N24" s="31"/>
      <c r="O24" s="30"/>
      <c r="P24" s="30">
        <f>C24-F24</f>
        <v>17000</v>
      </c>
      <c r="Q24" s="30">
        <f t="shared" si="13"/>
        <v>-3000</v>
      </c>
      <c r="R24" s="30">
        <f>E24-H24</f>
        <v>14000</v>
      </c>
      <c r="S24" s="30"/>
      <c r="T24" s="30"/>
      <c r="U24" s="30"/>
      <c r="V24" s="55"/>
    </row>
    <row r="25" spans="1:27" x14ac:dyDescent="0.3">
      <c r="A25" s="56"/>
      <c r="B25" s="24"/>
      <c r="C25" s="30"/>
      <c r="D25" s="31"/>
      <c r="E25" s="30"/>
      <c r="F25" s="30"/>
      <c r="G25" s="30"/>
      <c r="H25" s="30"/>
      <c r="I25" s="30"/>
      <c r="J25" s="30"/>
      <c r="K25" s="30"/>
      <c r="L25" s="30"/>
      <c r="M25" s="30"/>
      <c r="N25" s="31"/>
      <c r="O25" s="30"/>
      <c r="P25" s="30"/>
      <c r="Q25" s="30"/>
      <c r="R25" s="30"/>
      <c r="S25" s="30"/>
      <c r="T25" s="30"/>
      <c r="U25" s="30"/>
      <c r="V25" s="55"/>
    </row>
    <row r="26" spans="1:27" s="7" customFormat="1" x14ac:dyDescent="0.3">
      <c r="A26" s="52" t="s">
        <v>56</v>
      </c>
      <c r="B26" s="28" t="s">
        <v>14</v>
      </c>
      <c r="C26" s="29">
        <f>C27+C28+C29+C30+C31+C32+C33</f>
        <v>376000</v>
      </c>
      <c r="D26" s="26">
        <f t="shared" si="8"/>
        <v>-19500</v>
      </c>
      <c r="E26" s="29">
        <f>E27+E28+E29+E30+E31+E32+E33</f>
        <v>356500</v>
      </c>
      <c r="F26" s="29">
        <f>F27+F28+F29+F30+F31+F32+F33</f>
        <v>98400</v>
      </c>
      <c r="G26" s="29">
        <f t="shared" si="9"/>
        <v>-22400</v>
      </c>
      <c r="H26" s="29">
        <f>H27+H28+H29+H30+H31+H32+H33</f>
        <v>76000</v>
      </c>
      <c r="I26" s="29"/>
      <c r="J26" s="29"/>
      <c r="K26" s="29"/>
      <c r="L26" s="29"/>
      <c r="M26" s="29"/>
      <c r="N26" s="31"/>
      <c r="O26" s="29"/>
      <c r="P26" s="29">
        <f>C26-F26</f>
        <v>277600</v>
      </c>
      <c r="Q26" s="29">
        <f t="shared" si="13"/>
        <v>2900</v>
      </c>
      <c r="R26" s="29">
        <f>E26-H26</f>
        <v>280500</v>
      </c>
      <c r="S26" s="29"/>
      <c r="T26" s="29"/>
      <c r="U26" s="29">
        <v>376000</v>
      </c>
      <c r="V26" s="53">
        <v>376000</v>
      </c>
      <c r="W26" s="6"/>
      <c r="X26" s="6"/>
      <c r="Y26" s="6"/>
      <c r="Z26" s="5"/>
      <c r="AA26" s="5"/>
    </row>
    <row r="27" spans="1:27" x14ac:dyDescent="0.3">
      <c r="A27" s="54">
        <v>3221</v>
      </c>
      <c r="B27" s="24" t="s">
        <v>15</v>
      </c>
      <c r="C27" s="30">
        <v>20000</v>
      </c>
      <c r="D27" s="31">
        <f t="shared" si="8"/>
        <v>3500</v>
      </c>
      <c r="E27" s="30">
        <v>23500</v>
      </c>
      <c r="F27" s="30">
        <v>6000</v>
      </c>
      <c r="G27" s="30">
        <f t="shared" si="9"/>
        <v>2000</v>
      </c>
      <c r="H27" s="30">
        <v>8000</v>
      </c>
      <c r="I27" s="30"/>
      <c r="J27" s="30"/>
      <c r="K27" s="30"/>
      <c r="L27" s="30"/>
      <c r="M27" s="30"/>
      <c r="N27" s="31"/>
      <c r="O27" s="30"/>
      <c r="P27" s="30">
        <f>C27-F27</f>
        <v>14000</v>
      </c>
      <c r="Q27" s="30">
        <f t="shared" si="13"/>
        <v>1500</v>
      </c>
      <c r="R27" s="30">
        <f>E27-H27</f>
        <v>15500</v>
      </c>
      <c r="S27" s="30"/>
      <c r="T27" s="30"/>
      <c r="U27" s="30"/>
      <c r="V27" s="55"/>
    </row>
    <row r="28" spans="1:27" x14ac:dyDescent="0.3">
      <c r="A28" s="54">
        <v>3222</v>
      </c>
      <c r="B28" s="24" t="s">
        <v>16</v>
      </c>
      <c r="C28" s="30">
        <v>7000</v>
      </c>
      <c r="D28" s="31">
        <f t="shared" si="8"/>
        <v>0</v>
      </c>
      <c r="E28" s="30">
        <v>7000</v>
      </c>
      <c r="F28" s="30">
        <v>0</v>
      </c>
      <c r="G28" s="30">
        <f t="shared" si="9"/>
        <v>0</v>
      </c>
      <c r="H28" s="30">
        <v>0</v>
      </c>
      <c r="I28" s="30"/>
      <c r="J28" s="30"/>
      <c r="K28" s="30"/>
      <c r="L28" s="30"/>
      <c r="M28" s="30"/>
      <c r="N28" s="31"/>
      <c r="O28" s="30"/>
      <c r="P28" s="30">
        <v>7000</v>
      </c>
      <c r="Q28" s="30">
        <f t="shared" si="13"/>
        <v>0</v>
      </c>
      <c r="R28" s="30">
        <v>7000</v>
      </c>
      <c r="S28" s="30"/>
      <c r="T28" s="30"/>
      <c r="U28" s="30"/>
      <c r="V28" s="55"/>
    </row>
    <row r="29" spans="1:27" x14ac:dyDescent="0.3">
      <c r="A29" s="54">
        <v>32221</v>
      </c>
      <c r="B29" s="24" t="s">
        <v>17</v>
      </c>
      <c r="C29" s="30">
        <v>43000</v>
      </c>
      <c r="D29" s="31">
        <f t="shared" si="8"/>
        <v>0</v>
      </c>
      <c r="E29" s="30">
        <v>43000</v>
      </c>
      <c r="F29" s="30">
        <v>0</v>
      </c>
      <c r="G29" s="30">
        <f t="shared" si="9"/>
        <v>0</v>
      </c>
      <c r="H29" s="30">
        <v>0</v>
      </c>
      <c r="I29" s="30"/>
      <c r="J29" s="30"/>
      <c r="K29" s="30"/>
      <c r="L29" s="30"/>
      <c r="M29" s="30"/>
      <c r="N29" s="31"/>
      <c r="O29" s="30"/>
      <c r="P29" s="30">
        <f>C29-F29</f>
        <v>43000</v>
      </c>
      <c r="Q29" s="30">
        <f t="shared" si="13"/>
        <v>0</v>
      </c>
      <c r="R29" s="30">
        <f>E29-H29</f>
        <v>43000</v>
      </c>
      <c r="S29" s="30"/>
      <c r="T29" s="30"/>
      <c r="U29" s="30"/>
      <c r="V29" s="55"/>
    </row>
    <row r="30" spans="1:27" x14ac:dyDescent="0.3">
      <c r="A30" s="54">
        <v>3223</v>
      </c>
      <c r="B30" s="24" t="s">
        <v>18</v>
      </c>
      <c r="C30" s="30">
        <v>161000</v>
      </c>
      <c r="D30" s="31">
        <f t="shared" si="8"/>
        <v>-35000</v>
      </c>
      <c r="E30" s="30">
        <v>126000</v>
      </c>
      <c r="F30" s="30">
        <v>75600</v>
      </c>
      <c r="G30" s="30">
        <f t="shared" si="9"/>
        <v>-25600</v>
      </c>
      <c r="H30" s="30">
        <v>50000</v>
      </c>
      <c r="I30" s="30"/>
      <c r="J30" s="30"/>
      <c r="K30" s="30"/>
      <c r="L30" s="30"/>
      <c r="M30" s="30"/>
      <c r="N30" s="31"/>
      <c r="O30" s="30"/>
      <c r="P30" s="30">
        <f>C30-F30</f>
        <v>85400</v>
      </c>
      <c r="Q30" s="30">
        <f t="shared" si="13"/>
        <v>-9400</v>
      </c>
      <c r="R30" s="30">
        <f>E30-H30</f>
        <v>76000</v>
      </c>
      <c r="S30" s="30"/>
      <c r="T30" s="30"/>
      <c r="U30" s="30"/>
      <c r="V30" s="55"/>
    </row>
    <row r="31" spans="1:27" ht="11.4" customHeight="1" x14ac:dyDescent="0.3">
      <c r="A31" s="54">
        <v>3224</v>
      </c>
      <c r="B31" s="33" t="s">
        <v>19</v>
      </c>
      <c r="C31" s="30">
        <v>55000</v>
      </c>
      <c r="D31" s="31">
        <f t="shared" si="8"/>
        <v>-3000</v>
      </c>
      <c r="E31" s="30">
        <v>52000</v>
      </c>
      <c r="F31" s="30">
        <v>7800</v>
      </c>
      <c r="G31" s="30">
        <f t="shared" si="9"/>
        <v>3200</v>
      </c>
      <c r="H31" s="30">
        <v>11000</v>
      </c>
      <c r="I31" s="30"/>
      <c r="J31" s="30"/>
      <c r="K31" s="30"/>
      <c r="L31" s="30"/>
      <c r="M31" s="30"/>
      <c r="N31" s="31"/>
      <c r="O31" s="30"/>
      <c r="P31" s="30">
        <f>C31-F31</f>
        <v>47200</v>
      </c>
      <c r="Q31" s="30">
        <f t="shared" si="13"/>
        <v>-6200</v>
      </c>
      <c r="R31" s="30">
        <f>E31-H31</f>
        <v>41000</v>
      </c>
      <c r="S31" s="30"/>
      <c r="T31" s="30"/>
      <c r="U31" s="30"/>
      <c r="V31" s="55"/>
    </row>
    <row r="32" spans="1:27" s="22" customFormat="1" x14ac:dyDescent="0.3">
      <c r="A32" s="59">
        <v>3225</v>
      </c>
      <c r="B32" s="32" t="s">
        <v>20</v>
      </c>
      <c r="C32" s="31">
        <v>40000</v>
      </c>
      <c r="D32" s="31">
        <f t="shared" si="8"/>
        <v>0</v>
      </c>
      <c r="E32" s="31">
        <v>40000</v>
      </c>
      <c r="F32" s="31">
        <v>6000</v>
      </c>
      <c r="G32" s="30">
        <f t="shared" si="9"/>
        <v>-2000</v>
      </c>
      <c r="H32" s="31">
        <v>4000</v>
      </c>
      <c r="I32" s="31"/>
      <c r="J32" s="31"/>
      <c r="K32" s="31"/>
      <c r="L32" s="31"/>
      <c r="M32" s="31"/>
      <c r="N32" s="31"/>
      <c r="O32" s="31"/>
      <c r="P32" s="30">
        <f>C32-F32</f>
        <v>34000</v>
      </c>
      <c r="Q32" s="30">
        <f t="shared" si="13"/>
        <v>2000</v>
      </c>
      <c r="R32" s="30">
        <f>E32-H32</f>
        <v>36000</v>
      </c>
      <c r="S32" s="31"/>
      <c r="T32" s="31"/>
      <c r="U32" s="31"/>
      <c r="V32" s="60"/>
      <c r="W32" s="21"/>
      <c r="X32" s="21"/>
      <c r="Y32" s="21"/>
      <c r="Z32" s="20"/>
      <c r="AA32" s="20"/>
    </row>
    <row r="33" spans="1:27" x14ac:dyDescent="0.3">
      <c r="A33" s="54">
        <v>3227</v>
      </c>
      <c r="B33" s="24" t="s">
        <v>21</v>
      </c>
      <c r="C33" s="30">
        <v>50000</v>
      </c>
      <c r="D33" s="31">
        <f t="shared" si="8"/>
        <v>15000</v>
      </c>
      <c r="E33" s="30">
        <v>65000</v>
      </c>
      <c r="F33" s="30">
        <v>3000</v>
      </c>
      <c r="G33" s="30">
        <f t="shared" si="9"/>
        <v>0</v>
      </c>
      <c r="H33" s="30">
        <v>3000</v>
      </c>
      <c r="I33" s="30"/>
      <c r="J33" s="30"/>
      <c r="K33" s="30"/>
      <c r="L33" s="30"/>
      <c r="M33" s="30"/>
      <c r="N33" s="31"/>
      <c r="O33" s="30"/>
      <c r="P33" s="30">
        <f>C33-F33</f>
        <v>47000</v>
      </c>
      <c r="Q33" s="30">
        <f t="shared" si="13"/>
        <v>15000</v>
      </c>
      <c r="R33" s="30">
        <f>E33-H33</f>
        <v>62000</v>
      </c>
      <c r="S33" s="30"/>
      <c r="T33" s="30"/>
      <c r="U33" s="30"/>
      <c r="V33" s="55"/>
    </row>
    <row r="34" spans="1:27" x14ac:dyDescent="0.3">
      <c r="A34" s="54"/>
      <c r="B34" s="24"/>
      <c r="C34" s="30"/>
      <c r="D34" s="31"/>
      <c r="E34" s="30"/>
      <c r="F34" s="30"/>
      <c r="G34" s="30"/>
      <c r="H34" s="30"/>
      <c r="I34" s="30"/>
      <c r="J34" s="30"/>
      <c r="K34" s="30"/>
      <c r="L34" s="30"/>
      <c r="M34" s="30"/>
      <c r="N34" s="31"/>
      <c r="O34" s="30"/>
      <c r="P34" s="30"/>
      <c r="Q34" s="30"/>
      <c r="R34" s="30"/>
      <c r="S34" s="30"/>
      <c r="T34" s="30"/>
      <c r="U34" s="30"/>
      <c r="V34" s="55"/>
    </row>
    <row r="35" spans="1:27" s="7" customFormat="1" x14ac:dyDescent="0.3">
      <c r="A35" s="52" t="s">
        <v>57</v>
      </c>
      <c r="B35" s="28" t="s">
        <v>22</v>
      </c>
      <c r="C35" s="29">
        <f>C36+C37+C38+C39+C41+C42+C43+C44+C40</f>
        <v>456300</v>
      </c>
      <c r="D35" s="26">
        <f t="shared" si="8"/>
        <v>21000</v>
      </c>
      <c r="E35" s="29">
        <f>E36+E37+E38+E39+E41+E42+E43+E44+E40</f>
        <v>477300</v>
      </c>
      <c r="F35" s="29">
        <f>F36+F37+F38+F39+F41+F42+F43+F44</f>
        <v>118346</v>
      </c>
      <c r="G35" s="29">
        <f t="shared" si="9"/>
        <v>7980</v>
      </c>
      <c r="H35" s="29">
        <f>H36+H37+H38+H39+H41+H42+H43+H44+H40</f>
        <v>126326</v>
      </c>
      <c r="I35" s="29"/>
      <c r="J35" s="29"/>
      <c r="K35" s="29"/>
      <c r="L35" s="29"/>
      <c r="M35" s="29">
        <f>M37</f>
        <v>0</v>
      </c>
      <c r="N35" s="26">
        <f>N37</f>
        <v>30000</v>
      </c>
      <c r="O35" s="29">
        <f>O37</f>
        <v>30000</v>
      </c>
      <c r="P35" s="29">
        <f>C35-F35</f>
        <v>337954</v>
      </c>
      <c r="Q35" s="29">
        <f t="shared" si="13"/>
        <v>13020</v>
      </c>
      <c r="R35" s="29">
        <f>SUM(R36:R44)</f>
        <v>350974</v>
      </c>
      <c r="S35" s="29"/>
      <c r="T35" s="29"/>
      <c r="U35" s="29">
        <v>456300</v>
      </c>
      <c r="V35" s="53">
        <v>456300</v>
      </c>
      <c r="W35" s="6"/>
      <c r="X35" s="6"/>
      <c r="Y35" s="6"/>
      <c r="Z35" s="5"/>
      <c r="AA35" s="5"/>
    </row>
    <row r="36" spans="1:27" x14ac:dyDescent="0.3">
      <c r="A36" s="61">
        <v>3231</v>
      </c>
      <c r="B36" s="34" t="s">
        <v>23</v>
      </c>
      <c r="C36" s="30">
        <v>21500</v>
      </c>
      <c r="D36" s="31">
        <f t="shared" si="8"/>
        <v>-2000</v>
      </c>
      <c r="E36" s="30">
        <v>19500</v>
      </c>
      <c r="F36" s="30">
        <v>12000</v>
      </c>
      <c r="G36" s="30">
        <f t="shared" si="9"/>
        <v>0</v>
      </c>
      <c r="H36" s="30">
        <v>12000</v>
      </c>
      <c r="I36" s="30"/>
      <c r="J36" s="30"/>
      <c r="K36" s="30"/>
      <c r="L36" s="30"/>
      <c r="M36" s="30"/>
      <c r="N36" s="31"/>
      <c r="O36" s="30"/>
      <c r="P36" s="30">
        <f>C36-F36</f>
        <v>9500</v>
      </c>
      <c r="Q36" s="30">
        <f t="shared" si="13"/>
        <v>-2000</v>
      </c>
      <c r="R36" s="30">
        <f t="shared" ref="R36:R44" si="14">E36-H36</f>
        <v>7500</v>
      </c>
      <c r="S36" s="30"/>
      <c r="T36" s="30"/>
      <c r="U36" s="30"/>
      <c r="V36" s="55"/>
    </row>
    <row r="37" spans="1:27" s="22" customFormat="1" x14ac:dyDescent="0.3">
      <c r="A37" s="59">
        <v>3232</v>
      </c>
      <c r="B37" s="32" t="s">
        <v>24</v>
      </c>
      <c r="C37" s="31">
        <v>298000</v>
      </c>
      <c r="D37" s="31">
        <f t="shared" si="8"/>
        <v>-20000</v>
      </c>
      <c r="E37" s="31">
        <v>278000</v>
      </c>
      <c r="F37" s="31">
        <v>36546</v>
      </c>
      <c r="G37" s="30">
        <f t="shared" si="9"/>
        <v>-1070</v>
      </c>
      <c r="H37" s="31">
        <v>35476</v>
      </c>
      <c r="I37" s="31"/>
      <c r="J37" s="31"/>
      <c r="K37" s="31"/>
      <c r="L37" s="31"/>
      <c r="M37" s="31">
        <v>0</v>
      </c>
      <c r="N37" s="31">
        <f>O37-M37</f>
        <v>30000</v>
      </c>
      <c r="O37" s="31">
        <v>30000</v>
      </c>
      <c r="P37" s="30">
        <f>C37-F37</f>
        <v>261454</v>
      </c>
      <c r="Q37" s="30">
        <f t="shared" si="13"/>
        <v>-18930</v>
      </c>
      <c r="R37" s="30">
        <f t="shared" si="14"/>
        <v>242524</v>
      </c>
      <c r="S37" s="31"/>
      <c r="T37" s="31"/>
      <c r="U37" s="31"/>
      <c r="V37" s="60"/>
      <c r="W37" s="21"/>
      <c r="X37" s="21"/>
      <c r="Y37" s="21"/>
      <c r="Z37" s="20"/>
      <c r="AA37" s="20"/>
    </row>
    <row r="38" spans="1:27" x14ac:dyDescent="0.3">
      <c r="A38" s="54">
        <v>3233</v>
      </c>
      <c r="B38" s="24" t="s">
        <v>25</v>
      </c>
      <c r="C38" s="30">
        <v>4800</v>
      </c>
      <c r="D38" s="31">
        <f t="shared" si="8"/>
        <v>0</v>
      </c>
      <c r="E38" s="30">
        <v>4800</v>
      </c>
      <c r="F38" s="30">
        <v>4800</v>
      </c>
      <c r="G38" s="30">
        <f t="shared" si="9"/>
        <v>0</v>
      </c>
      <c r="H38" s="30">
        <v>4800</v>
      </c>
      <c r="I38" s="30"/>
      <c r="J38" s="30"/>
      <c r="K38" s="30"/>
      <c r="L38" s="30"/>
      <c r="M38" s="30"/>
      <c r="N38" s="31"/>
      <c r="O38" s="30"/>
      <c r="P38" s="30">
        <f>C38-F38</f>
        <v>0</v>
      </c>
      <c r="Q38" s="30">
        <f t="shared" si="13"/>
        <v>0</v>
      </c>
      <c r="R38" s="30">
        <f t="shared" si="14"/>
        <v>0</v>
      </c>
      <c r="S38" s="30"/>
      <c r="T38" s="30"/>
      <c r="U38" s="30"/>
      <c r="V38" s="55"/>
    </row>
    <row r="39" spans="1:27" x14ac:dyDescent="0.3">
      <c r="A39" s="54">
        <v>3234</v>
      </c>
      <c r="B39" s="24" t="s">
        <v>26</v>
      </c>
      <c r="C39" s="30">
        <v>65000</v>
      </c>
      <c r="D39" s="31">
        <f t="shared" si="8"/>
        <v>0</v>
      </c>
      <c r="E39" s="30">
        <v>65000</v>
      </c>
      <c r="F39" s="30">
        <v>42000</v>
      </c>
      <c r="G39" s="30">
        <f t="shared" si="9"/>
        <v>4000</v>
      </c>
      <c r="H39" s="30">
        <v>46000</v>
      </c>
      <c r="I39" s="30"/>
      <c r="J39" s="30"/>
      <c r="K39" s="30"/>
      <c r="L39" s="30"/>
      <c r="M39" s="30"/>
      <c r="N39" s="31"/>
      <c r="O39" s="30"/>
      <c r="P39" s="30">
        <f>C39-F39</f>
        <v>23000</v>
      </c>
      <c r="Q39" s="30">
        <f t="shared" si="13"/>
        <v>-4000</v>
      </c>
      <c r="R39" s="30">
        <f t="shared" si="14"/>
        <v>19000</v>
      </c>
      <c r="S39" s="30"/>
      <c r="T39" s="30"/>
      <c r="U39" s="30"/>
      <c r="V39" s="55"/>
      <c r="W39" s="19"/>
    </row>
    <row r="40" spans="1:27" x14ac:dyDescent="0.3">
      <c r="A40" s="54">
        <v>3235</v>
      </c>
      <c r="B40" s="24" t="s">
        <v>86</v>
      </c>
      <c r="C40" s="30">
        <v>0</v>
      </c>
      <c r="D40" s="31">
        <f t="shared" si="8"/>
        <v>32000</v>
      </c>
      <c r="E40" s="30">
        <v>32000</v>
      </c>
      <c r="F40" s="30"/>
      <c r="G40" s="30"/>
      <c r="H40" s="30">
        <v>0</v>
      </c>
      <c r="I40" s="30"/>
      <c r="J40" s="30"/>
      <c r="K40" s="30"/>
      <c r="L40" s="30"/>
      <c r="M40" s="30"/>
      <c r="N40" s="31"/>
      <c r="O40" s="30"/>
      <c r="P40" s="30">
        <v>0</v>
      </c>
      <c r="Q40" s="30">
        <f>R40-P40</f>
        <v>32000</v>
      </c>
      <c r="R40" s="30">
        <f t="shared" si="14"/>
        <v>32000</v>
      </c>
      <c r="S40" s="30"/>
      <c r="T40" s="30"/>
      <c r="U40" s="30"/>
      <c r="V40" s="55"/>
      <c r="W40" s="19"/>
    </row>
    <row r="41" spans="1:27" x14ac:dyDescent="0.3">
      <c r="A41" s="54">
        <v>3236</v>
      </c>
      <c r="B41" s="24" t="s">
        <v>27</v>
      </c>
      <c r="C41" s="30">
        <v>12500</v>
      </c>
      <c r="D41" s="31">
        <f>E41-C39:C41</f>
        <v>0</v>
      </c>
      <c r="E41" s="30">
        <v>12500</v>
      </c>
      <c r="F41" s="30">
        <v>0</v>
      </c>
      <c r="G41" s="30">
        <f t="shared" si="9"/>
        <v>7000</v>
      </c>
      <c r="H41" s="30">
        <v>7000</v>
      </c>
      <c r="I41" s="30"/>
      <c r="J41" s="30"/>
      <c r="K41" s="30"/>
      <c r="L41" s="30"/>
      <c r="M41" s="30"/>
      <c r="N41" s="31"/>
      <c r="O41" s="30"/>
      <c r="P41" s="30">
        <f>C41-F41</f>
        <v>12500</v>
      </c>
      <c r="Q41" s="30">
        <f t="shared" si="13"/>
        <v>-7000</v>
      </c>
      <c r="R41" s="30">
        <f t="shared" si="14"/>
        <v>5500</v>
      </c>
      <c r="S41" s="30"/>
      <c r="T41" s="30"/>
      <c r="U41" s="30"/>
      <c r="V41" s="55"/>
    </row>
    <row r="42" spans="1:27" x14ac:dyDescent="0.3">
      <c r="A42" s="54">
        <v>3237</v>
      </c>
      <c r="B42" s="24" t="s">
        <v>28</v>
      </c>
      <c r="C42" s="30">
        <v>6500</v>
      </c>
      <c r="D42" s="31">
        <f t="shared" si="8"/>
        <v>1500</v>
      </c>
      <c r="E42" s="30">
        <v>8000</v>
      </c>
      <c r="F42" s="30">
        <v>0</v>
      </c>
      <c r="G42" s="30">
        <f t="shared" si="9"/>
        <v>0</v>
      </c>
      <c r="H42" s="30">
        <v>0</v>
      </c>
      <c r="I42" s="30"/>
      <c r="J42" s="30"/>
      <c r="K42" s="30"/>
      <c r="L42" s="30"/>
      <c r="M42" s="30"/>
      <c r="N42" s="31"/>
      <c r="O42" s="30"/>
      <c r="P42" s="30">
        <v>6500</v>
      </c>
      <c r="Q42" s="30">
        <f t="shared" si="13"/>
        <v>1500</v>
      </c>
      <c r="R42" s="30">
        <f t="shared" si="14"/>
        <v>8000</v>
      </c>
      <c r="S42" s="30"/>
      <c r="T42" s="30"/>
      <c r="U42" s="30"/>
      <c r="V42" s="55"/>
    </row>
    <row r="43" spans="1:27" x14ac:dyDescent="0.3">
      <c r="A43" s="54">
        <v>3238</v>
      </c>
      <c r="B43" s="24" t="s">
        <v>29</v>
      </c>
      <c r="C43" s="30">
        <v>23000</v>
      </c>
      <c r="D43" s="31">
        <f t="shared" si="8"/>
        <v>1000</v>
      </c>
      <c r="E43" s="30">
        <v>24000</v>
      </c>
      <c r="F43" s="30">
        <v>18000</v>
      </c>
      <c r="G43" s="30">
        <f t="shared" si="9"/>
        <v>3050</v>
      </c>
      <c r="H43" s="30">
        <v>21050</v>
      </c>
      <c r="I43" s="30"/>
      <c r="J43" s="30"/>
      <c r="K43" s="30"/>
      <c r="L43" s="30"/>
      <c r="M43" s="30"/>
      <c r="N43" s="31"/>
      <c r="O43" s="30"/>
      <c r="P43" s="30">
        <f>C43-F43</f>
        <v>5000</v>
      </c>
      <c r="Q43" s="30">
        <f t="shared" si="13"/>
        <v>-2050</v>
      </c>
      <c r="R43" s="30">
        <f t="shared" si="14"/>
        <v>2950</v>
      </c>
      <c r="S43" s="30"/>
      <c r="T43" s="30"/>
      <c r="U43" s="30"/>
      <c r="V43" s="55"/>
    </row>
    <row r="44" spans="1:27" x14ac:dyDescent="0.3">
      <c r="A44" s="54">
        <v>3239</v>
      </c>
      <c r="B44" s="24" t="s">
        <v>30</v>
      </c>
      <c r="C44" s="30">
        <v>25000</v>
      </c>
      <c r="D44" s="31">
        <f t="shared" si="8"/>
        <v>8500</v>
      </c>
      <c r="E44" s="30">
        <v>33500</v>
      </c>
      <c r="F44" s="30">
        <v>5000</v>
      </c>
      <c r="G44" s="30">
        <f t="shared" si="9"/>
        <v>-5000</v>
      </c>
      <c r="H44" s="30">
        <v>0</v>
      </c>
      <c r="I44" s="30"/>
      <c r="J44" s="30"/>
      <c r="K44" s="30"/>
      <c r="L44" s="30"/>
      <c r="M44" s="30"/>
      <c r="N44" s="31"/>
      <c r="O44" s="30"/>
      <c r="P44" s="30">
        <f>C44-F44</f>
        <v>20000</v>
      </c>
      <c r="Q44" s="30">
        <f t="shared" si="13"/>
        <v>13500</v>
      </c>
      <c r="R44" s="30">
        <f t="shared" si="14"/>
        <v>33500</v>
      </c>
      <c r="S44" s="30"/>
      <c r="T44" s="30"/>
      <c r="U44" s="30"/>
      <c r="V44" s="55"/>
      <c r="X44" s="19"/>
    </row>
    <row r="45" spans="1:27" x14ac:dyDescent="0.3">
      <c r="A45" s="54"/>
      <c r="B45" s="24"/>
      <c r="C45" s="30"/>
      <c r="D45" s="31"/>
      <c r="E45" s="30"/>
      <c r="F45" s="30"/>
      <c r="G45" s="30"/>
      <c r="H45" s="30"/>
      <c r="I45" s="30"/>
      <c r="J45" s="30"/>
      <c r="K45" s="30"/>
      <c r="L45" s="30"/>
      <c r="M45" s="30"/>
      <c r="N45" s="31"/>
      <c r="O45" s="30"/>
      <c r="P45" s="30"/>
      <c r="Q45" s="30"/>
      <c r="R45" s="30"/>
      <c r="S45" s="30"/>
      <c r="T45" s="30"/>
      <c r="U45" s="30"/>
      <c r="V45" s="55"/>
    </row>
    <row r="46" spans="1:27" s="7" customFormat="1" x14ac:dyDescent="0.3">
      <c r="A46" s="52" t="s">
        <v>58</v>
      </c>
      <c r="B46" s="28" t="s">
        <v>31</v>
      </c>
      <c r="C46" s="29">
        <f>C47+C48+C49+C50</f>
        <v>71000</v>
      </c>
      <c r="D46" s="26">
        <f t="shared" si="8"/>
        <v>-1700</v>
      </c>
      <c r="E46" s="29">
        <f>E47+E48+E49+E50</f>
        <v>69300</v>
      </c>
      <c r="F46" s="29">
        <f>F47+F48+F50</f>
        <v>12000</v>
      </c>
      <c r="G46" s="29">
        <f t="shared" si="9"/>
        <v>0</v>
      </c>
      <c r="H46" s="29">
        <f>H47+H48+H50</f>
        <v>12000</v>
      </c>
      <c r="I46" s="29"/>
      <c r="J46" s="29"/>
      <c r="K46" s="29"/>
      <c r="L46" s="29"/>
      <c r="M46" s="29"/>
      <c r="N46" s="31"/>
      <c r="O46" s="29"/>
      <c r="P46" s="29">
        <f>C46-F46</f>
        <v>59000</v>
      </c>
      <c r="Q46" s="29">
        <f t="shared" si="13"/>
        <v>-1700</v>
      </c>
      <c r="R46" s="29">
        <f>E46-H46</f>
        <v>57300</v>
      </c>
      <c r="S46" s="29"/>
      <c r="T46" s="29"/>
      <c r="U46" s="29">
        <v>71000</v>
      </c>
      <c r="V46" s="53">
        <v>71000</v>
      </c>
      <c r="W46" s="6"/>
      <c r="X46" s="6"/>
      <c r="Y46" s="6"/>
      <c r="Z46" s="5"/>
      <c r="AA46" s="5"/>
    </row>
    <row r="47" spans="1:27" x14ac:dyDescent="0.3">
      <c r="A47" s="54">
        <v>3292</v>
      </c>
      <c r="B47" s="24" t="s">
        <v>32</v>
      </c>
      <c r="C47" s="30">
        <v>50000</v>
      </c>
      <c r="D47" s="31">
        <f t="shared" si="8"/>
        <v>-2700</v>
      </c>
      <c r="E47" s="30">
        <v>47300</v>
      </c>
      <c r="F47" s="30">
        <v>12000</v>
      </c>
      <c r="G47" s="30">
        <f t="shared" si="9"/>
        <v>0</v>
      </c>
      <c r="H47" s="30">
        <v>12000</v>
      </c>
      <c r="I47" s="30"/>
      <c r="J47" s="30"/>
      <c r="K47" s="30"/>
      <c r="L47" s="30"/>
      <c r="M47" s="30"/>
      <c r="N47" s="31"/>
      <c r="O47" s="30"/>
      <c r="P47" s="30">
        <f>C47-F47</f>
        <v>38000</v>
      </c>
      <c r="Q47" s="30">
        <f t="shared" si="13"/>
        <v>-2700</v>
      </c>
      <c r="R47" s="30">
        <f>E47-H47</f>
        <v>35300</v>
      </c>
      <c r="S47" s="30"/>
      <c r="T47" s="30"/>
      <c r="U47" s="30"/>
      <c r="V47" s="55"/>
      <c r="W47" s="19"/>
    </row>
    <row r="48" spans="1:27" x14ac:dyDescent="0.3">
      <c r="A48" s="54">
        <v>3293</v>
      </c>
      <c r="B48" s="24" t="s">
        <v>33</v>
      </c>
      <c r="C48" s="30">
        <v>15000</v>
      </c>
      <c r="D48" s="31">
        <f t="shared" si="8"/>
        <v>1000</v>
      </c>
      <c r="E48" s="30">
        <v>16000</v>
      </c>
      <c r="F48" s="30">
        <v>0</v>
      </c>
      <c r="G48" s="30">
        <f t="shared" si="9"/>
        <v>0</v>
      </c>
      <c r="H48" s="30">
        <v>0</v>
      </c>
      <c r="I48" s="30"/>
      <c r="J48" s="30"/>
      <c r="K48" s="30"/>
      <c r="L48" s="30"/>
      <c r="M48" s="30"/>
      <c r="N48" s="31"/>
      <c r="O48" s="30"/>
      <c r="P48" s="30">
        <f>C48-F48</f>
        <v>15000</v>
      </c>
      <c r="Q48" s="30">
        <f t="shared" si="13"/>
        <v>1000</v>
      </c>
      <c r="R48" s="30">
        <f>E48-H48</f>
        <v>16000</v>
      </c>
      <c r="S48" s="30"/>
      <c r="T48" s="30"/>
      <c r="U48" s="30"/>
      <c r="V48" s="55"/>
    </row>
    <row r="49" spans="1:27" x14ac:dyDescent="0.3">
      <c r="A49" s="54">
        <v>3295</v>
      </c>
      <c r="B49" s="24" t="s">
        <v>79</v>
      </c>
      <c r="C49" s="30">
        <v>1000</v>
      </c>
      <c r="D49" s="31">
        <f t="shared" si="8"/>
        <v>0</v>
      </c>
      <c r="E49" s="30">
        <v>1000</v>
      </c>
      <c r="F49" s="30">
        <v>0</v>
      </c>
      <c r="G49" s="30">
        <f t="shared" si="9"/>
        <v>0</v>
      </c>
      <c r="H49" s="30">
        <v>0</v>
      </c>
      <c r="I49" s="30"/>
      <c r="J49" s="30"/>
      <c r="K49" s="30"/>
      <c r="L49" s="30"/>
      <c r="M49" s="30"/>
      <c r="N49" s="31"/>
      <c r="O49" s="30"/>
      <c r="P49" s="30">
        <f>C49-F49</f>
        <v>1000</v>
      </c>
      <c r="Q49" s="30">
        <f t="shared" si="13"/>
        <v>0</v>
      </c>
      <c r="R49" s="30">
        <f>E49-H49</f>
        <v>1000</v>
      </c>
      <c r="S49" s="30"/>
      <c r="T49" s="30"/>
      <c r="U49" s="30"/>
      <c r="V49" s="55"/>
    </row>
    <row r="50" spans="1:27" x14ac:dyDescent="0.3">
      <c r="A50" s="54">
        <v>3299</v>
      </c>
      <c r="B50" s="24" t="s">
        <v>34</v>
      </c>
      <c r="C50" s="30">
        <v>5000</v>
      </c>
      <c r="D50" s="31">
        <f t="shared" si="8"/>
        <v>0</v>
      </c>
      <c r="E50" s="30">
        <v>5000</v>
      </c>
      <c r="F50" s="30">
        <v>0</v>
      </c>
      <c r="G50" s="30">
        <f t="shared" si="9"/>
        <v>0</v>
      </c>
      <c r="H50" s="30">
        <v>0</v>
      </c>
      <c r="I50" s="30"/>
      <c r="J50" s="30"/>
      <c r="K50" s="30"/>
      <c r="L50" s="30"/>
      <c r="M50" s="30"/>
      <c r="N50" s="31"/>
      <c r="O50" s="30"/>
      <c r="P50" s="30">
        <f>C50-F50</f>
        <v>5000</v>
      </c>
      <c r="Q50" s="30">
        <f t="shared" si="13"/>
        <v>0</v>
      </c>
      <c r="R50" s="30">
        <f>E50-H50</f>
        <v>5000</v>
      </c>
      <c r="S50" s="30"/>
      <c r="T50" s="30"/>
      <c r="U50" s="30"/>
      <c r="V50" s="55"/>
    </row>
    <row r="51" spans="1:27" x14ac:dyDescent="0.3">
      <c r="A51" s="54"/>
      <c r="B51" s="24"/>
      <c r="C51" s="30"/>
      <c r="D51" s="31"/>
      <c r="E51" s="30"/>
      <c r="F51" s="30"/>
      <c r="G51" s="30"/>
      <c r="H51" s="30"/>
      <c r="I51" s="30"/>
      <c r="J51" s="30"/>
      <c r="K51" s="30"/>
      <c r="L51" s="30"/>
      <c r="M51" s="30"/>
      <c r="N51" s="31"/>
      <c r="O51" s="30"/>
      <c r="P51" s="30"/>
      <c r="Q51" s="30"/>
      <c r="R51" s="30"/>
      <c r="S51" s="30"/>
      <c r="T51" s="30"/>
      <c r="U51" s="30"/>
      <c r="V51" s="55"/>
    </row>
    <row r="52" spans="1:27" s="18" customFormat="1" x14ac:dyDescent="0.3">
      <c r="A52" s="51">
        <v>34</v>
      </c>
      <c r="B52" s="27" t="s">
        <v>51</v>
      </c>
      <c r="C52" s="26">
        <f>C54+C55</f>
        <v>4000</v>
      </c>
      <c r="D52" s="31">
        <f t="shared" si="8"/>
        <v>0</v>
      </c>
      <c r="E52" s="26">
        <f>E54+E55</f>
        <v>4000</v>
      </c>
      <c r="F52" s="26">
        <f t="shared" ref="F52:P52" si="15">F54+F55</f>
        <v>0</v>
      </c>
      <c r="G52" s="30">
        <f t="shared" si="9"/>
        <v>0</v>
      </c>
      <c r="H52" s="26">
        <f t="shared" ref="H52" si="16">H54+H55</f>
        <v>0</v>
      </c>
      <c r="I52" s="26"/>
      <c r="J52" s="26"/>
      <c r="K52" s="26"/>
      <c r="L52" s="26"/>
      <c r="M52" s="26"/>
      <c r="N52" s="31"/>
      <c r="O52" s="26"/>
      <c r="P52" s="26">
        <f t="shared" si="15"/>
        <v>4000</v>
      </c>
      <c r="Q52" s="30">
        <f t="shared" si="13"/>
        <v>0</v>
      </c>
      <c r="R52" s="26">
        <f t="shared" ref="R52" si="17">R54+R55</f>
        <v>4000</v>
      </c>
      <c r="S52" s="26"/>
      <c r="T52" s="26"/>
      <c r="U52" s="26">
        <f>U53</f>
        <v>4000</v>
      </c>
      <c r="V52" s="50">
        <v>4000</v>
      </c>
      <c r="W52" s="17"/>
      <c r="X52" s="17"/>
      <c r="Y52" s="17"/>
      <c r="Z52" s="16"/>
      <c r="AA52" s="16"/>
    </row>
    <row r="53" spans="1:27" s="7" customFormat="1" x14ac:dyDescent="0.3">
      <c r="A53" s="52" t="s">
        <v>59</v>
      </c>
      <c r="B53" s="28" t="s">
        <v>35</v>
      </c>
      <c r="C53" s="26">
        <f>C54+C55</f>
        <v>4000</v>
      </c>
      <c r="D53" s="31">
        <f t="shared" si="8"/>
        <v>0</v>
      </c>
      <c r="E53" s="26">
        <f>E54+E55</f>
        <v>4000</v>
      </c>
      <c r="F53" s="26">
        <v>0</v>
      </c>
      <c r="G53" s="30">
        <f t="shared" si="9"/>
        <v>0</v>
      </c>
      <c r="H53" s="26">
        <v>0</v>
      </c>
      <c r="I53" s="26"/>
      <c r="J53" s="26"/>
      <c r="K53" s="26"/>
      <c r="L53" s="26"/>
      <c r="M53" s="26"/>
      <c r="N53" s="31"/>
      <c r="O53" s="26"/>
      <c r="P53" s="29">
        <f>C53-F53</f>
        <v>4000</v>
      </c>
      <c r="Q53" s="30">
        <f t="shared" si="13"/>
        <v>0</v>
      </c>
      <c r="R53" s="29">
        <f>E53-H53</f>
        <v>4000</v>
      </c>
      <c r="S53" s="26"/>
      <c r="T53" s="26"/>
      <c r="U53" s="26">
        <v>4000</v>
      </c>
      <c r="V53" s="50">
        <v>4000</v>
      </c>
      <c r="W53" s="6"/>
      <c r="X53" s="6"/>
      <c r="Y53" s="6"/>
      <c r="Z53" s="5"/>
      <c r="AA53" s="5"/>
    </row>
    <row r="54" spans="1:27" x14ac:dyDescent="0.3">
      <c r="A54" s="54">
        <v>3431</v>
      </c>
      <c r="B54" s="24" t="s">
        <v>36</v>
      </c>
      <c r="C54" s="31">
        <v>3000</v>
      </c>
      <c r="D54" s="31">
        <f t="shared" si="8"/>
        <v>0</v>
      </c>
      <c r="E54" s="31">
        <v>3000</v>
      </c>
      <c r="F54" s="31">
        <v>0</v>
      </c>
      <c r="G54" s="30">
        <f t="shared" si="9"/>
        <v>0</v>
      </c>
      <c r="H54" s="31">
        <v>0</v>
      </c>
      <c r="I54" s="31"/>
      <c r="J54" s="31"/>
      <c r="K54" s="31"/>
      <c r="L54" s="31"/>
      <c r="M54" s="31"/>
      <c r="N54" s="31"/>
      <c r="O54" s="31"/>
      <c r="P54" s="30">
        <f>C54-F54</f>
        <v>3000</v>
      </c>
      <c r="Q54" s="30">
        <f t="shared" si="13"/>
        <v>0</v>
      </c>
      <c r="R54" s="30">
        <f>E54-H54</f>
        <v>3000</v>
      </c>
      <c r="S54" s="31"/>
      <c r="T54" s="31"/>
      <c r="U54" s="31"/>
      <c r="V54" s="60"/>
    </row>
    <row r="55" spans="1:27" x14ac:dyDescent="0.3">
      <c r="A55" s="54">
        <v>3433</v>
      </c>
      <c r="B55" s="24" t="s">
        <v>37</v>
      </c>
      <c r="C55" s="31">
        <v>1000</v>
      </c>
      <c r="D55" s="31">
        <f t="shared" si="8"/>
        <v>0</v>
      </c>
      <c r="E55" s="31">
        <v>1000</v>
      </c>
      <c r="F55" s="31">
        <v>0</v>
      </c>
      <c r="G55" s="30">
        <f t="shared" si="9"/>
        <v>0</v>
      </c>
      <c r="H55" s="31">
        <v>0</v>
      </c>
      <c r="I55" s="31"/>
      <c r="J55" s="31"/>
      <c r="K55" s="31"/>
      <c r="L55" s="31"/>
      <c r="M55" s="31"/>
      <c r="N55" s="31"/>
      <c r="O55" s="31"/>
      <c r="P55" s="30">
        <f>C55-F55</f>
        <v>1000</v>
      </c>
      <c r="Q55" s="30">
        <f t="shared" si="13"/>
        <v>0</v>
      </c>
      <c r="R55" s="30">
        <f>E55-H55</f>
        <v>1000</v>
      </c>
      <c r="S55" s="31"/>
      <c r="T55" s="31"/>
      <c r="U55" s="31"/>
      <c r="V55" s="60"/>
    </row>
    <row r="56" spans="1:27" x14ac:dyDescent="0.3">
      <c r="A56" s="54"/>
      <c r="B56" s="24"/>
      <c r="C56" s="31"/>
      <c r="D56" s="31"/>
      <c r="E56" s="31"/>
      <c r="F56" s="31"/>
      <c r="G56" s="30"/>
      <c r="H56" s="31"/>
      <c r="I56" s="31"/>
      <c r="J56" s="31"/>
      <c r="K56" s="31"/>
      <c r="L56" s="31"/>
      <c r="M56" s="31"/>
      <c r="N56" s="31"/>
      <c r="O56" s="31"/>
      <c r="P56" s="30"/>
      <c r="Q56" s="30"/>
      <c r="R56" s="30"/>
      <c r="S56" s="31"/>
      <c r="T56" s="31"/>
      <c r="U56" s="31"/>
      <c r="V56" s="29"/>
    </row>
    <row r="57" spans="1:27" s="7" customFormat="1" x14ac:dyDescent="0.3">
      <c r="A57" s="52">
        <v>4</v>
      </c>
      <c r="B57" s="28" t="s">
        <v>52</v>
      </c>
      <c r="C57" s="29">
        <f>C63+C66+C72+C75+C77+C61</f>
        <v>666446</v>
      </c>
      <c r="D57" s="31">
        <f t="shared" si="8"/>
        <v>104233.96999999997</v>
      </c>
      <c r="E57" s="29">
        <f>E63+E66+E72+E75+E77+E80+E60</f>
        <v>770679.97</v>
      </c>
      <c r="F57" s="29">
        <v>0</v>
      </c>
      <c r="G57" s="30">
        <f t="shared" si="9"/>
        <v>0</v>
      </c>
      <c r="H57" s="29">
        <v>0</v>
      </c>
      <c r="I57" s="29">
        <f>I66</f>
        <v>75000</v>
      </c>
      <c r="J57" s="29">
        <f>K57-I57</f>
        <v>0</v>
      </c>
      <c r="K57" s="29">
        <f>K66</f>
        <v>75000</v>
      </c>
      <c r="L57" s="29"/>
      <c r="M57" s="29">
        <f>M77</f>
        <v>50000</v>
      </c>
      <c r="N57" s="31">
        <f>O57-M57</f>
        <v>-50000</v>
      </c>
      <c r="O57" s="29">
        <f>O77</f>
        <v>0</v>
      </c>
      <c r="P57" s="29">
        <f>C57-I57-M57</f>
        <v>541446</v>
      </c>
      <c r="Q57" s="29">
        <f t="shared" si="13"/>
        <v>154233.96999999997</v>
      </c>
      <c r="R57" s="29">
        <f>E57-K57-O57</f>
        <v>695679.97</v>
      </c>
      <c r="S57" s="29"/>
      <c r="T57" s="29"/>
      <c r="U57" s="29">
        <f>U63+U66+U72+U75+U77</f>
        <v>316446</v>
      </c>
      <c r="V57" s="29">
        <f>V64+V66+V72+V75+V77+V65+V63</f>
        <v>316466</v>
      </c>
      <c r="W57" s="6"/>
      <c r="X57" s="6"/>
      <c r="Y57" s="6"/>
      <c r="Z57" s="5"/>
      <c r="AA57" s="5"/>
    </row>
    <row r="58" spans="1:27" s="7" customFormat="1" x14ac:dyDescent="0.3">
      <c r="A58" s="52"/>
      <c r="B58" s="28"/>
      <c r="C58" s="29"/>
      <c r="D58" s="31"/>
      <c r="E58" s="29"/>
      <c r="F58" s="29"/>
      <c r="G58" s="30"/>
      <c r="H58" s="29"/>
      <c r="I58" s="29"/>
      <c r="J58" s="29"/>
      <c r="K58" s="29"/>
      <c r="L58" s="29"/>
      <c r="M58" s="29"/>
      <c r="N58" s="31"/>
      <c r="O58" s="29"/>
      <c r="P58" s="29"/>
      <c r="Q58" s="29"/>
      <c r="R58" s="29"/>
      <c r="S58" s="29"/>
      <c r="T58" s="29"/>
      <c r="U58" s="29"/>
      <c r="V58" s="94"/>
      <c r="W58" s="6"/>
      <c r="X58" s="6"/>
      <c r="Y58" s="6"/>
      <c r="Z58" s="5"/>
      <c r="AA58" s="5"/>
    </row>
    <row r="59" spans="1:27" s="7" customFormat="1" x14ac:dyDescent="0.3">
      <c r="A59" s="52"/>
      <c r="B59" s="28"/>
      <c r="C59" s="29"/>
      <c r="D59" s="31"/>
      <c r="E59" s="29"/>
      <c r="F59" s="29"/>
      <c r="G59" s="30"/>
      <c r="H59" s="29"/>
      <c r="I59" s="29"/>
      <c r="J59" s="29"/>
      <c r="K59" s="29"/>
      <c r="L59" s="29"/>
      <c r="M59" s="29"/>
      <c r="N59" s="31"/>
      <c r="O59" s="29"/>
      <c r="P59" s="29"/>
      <c r="Q59" s="29"/>
      <c r="R59" s="29"/>
      <c r="S59" s="29"/>
      <c r="T59" s="29"/>
      <c r="U59" s="29"/>
      <c r="V59" s="94"/>
      <c r="W59" s="6"/>
      <c r="X59" s="6"/>
      <c r="Y59" s="6"/>
      <c r="Z59" s="5"/>
      <c r="AA59" s="5"/>
    </row>
    <row r="60" spans="1:27" s="7" customFormat="1" x14ac:dyDescent="0.3">
      <c r="A60" s="52" t="s">
        <v>90</v>
      </c>
      <c r="B60" s="28" t="s">
        <v>91</v>
      </c>
      <c r="C60" s="29">
        <v>0</v>
      </c>
      <c r="D60" s="31">
        <f>E60-C60</f>
        <v>145000</v>
      </c>
      <c r="E60" s="29">
        <v>145000</v>
      </c>
      <c r="F60" s="29">
        <v>0</v>
      </c>
      <c r="G60" s="30">
        <v>0</v>
      </c>
      <c r="H60" s="29">
        <v>0</v>
      </c>
      <c r="I60" s="29"/>
      <c r="J60" s="29"/>
      <c r="K60" s="29"/>
      <c r="L60" s="29"/>
      <c r="M60" s="29"/>
      <c r="N60" s="31"/>
      <c r="O60" s="29"/>
      <c r="P60" s="29">
        <f>P61</f>
        <v>0</v>
      </c>
      <c r="Q60" s="29">
        <f>R60-P60</f>
        <v>145000</v>
      </c>
      <c r="R60" s="29">
        <v>145000</v>
      </c>
      <c r="S60" s="29"/>
      <c r="T60" s="29"/>
      <c r="U60" s="29"/>
      <c r="V60" s="94"/>
      <c r="W60" s="6"/>
      <c r="X60" s="6"/>
      <c r="Y60" s="6"/>
      <c r="Z60" s="5"/>
      <c r="AA60" s="5"/>
    </row>
    <row r="61" spans="1:27" s="7" customFormat="1" ht="19.2" x14ac:dyDescent="0.3">
      <c r="A61" s="54">
        <v>4124</v>
      </c>
      <c r="B61" s="33" t="s">
        <v>92</v>
      </c>
      <c r="C61" s="29">
        <v>0</v>
      </c>
      <c r="D61" s="31">
        <f>E61-C61</f>
        <v>145000</v>
      </c>
      <c r="E61" s="29">
        <v>145000</v>
      </c>
      <c r="F61" s="29">
        <v>0</v>
      </c>
      <c r="G61" s="30">
        <v>0</v>
      </c>
      <c r="H61" s="30">
        <v>0</v>
      </c>
      <c r="I61" s="30"/>
      <c r="J61" s="30"/>
      <c r="K61" s="30"/>
      <c r="L61" s="30"/>
      <c r="M61" s="30"/>
      <c r="N61" s="31"/>
      <c r="O61" s="30"/>
      <c r="P61" s="30">
        <v>0</v>
      </c>
      <c r="Q61" s="30">
        <f>R61-P61</f>
        <v>145000</v>
      </c>
      <c r="R61" s="30">
        <v>145000</v>
      </c>
      <c r="S61" s="30"/>
      <c r="T61" s="30"/>
      <c r="U61" s="30"/>
      <c r="V61" s="95"/>
      <c r="W61" s="6"/>
      <c r="X61" s="6"/>
      <c r="Y61" s="6"/>
      <c r="Z61" s="5"/>
      <c r="AA61" s="5"/>
    </row>
    <row r="62" spans="1:27" s="7" customFormat="1" x14ac:dyDescent="0.3">
      <c r="A62" s="52"/>
      <c r="B62" s="28"/>
      <c r="C62" s="29"/>
      <c r="D62" s="31"/>
      <c r="E62" s="29"/>
      <c r="F62" s="29"/>
      <c r="G62" s="30"/>
      <c r="H62" s="29"/>
      <c r="I62" s="29"/>
      <c r="J62" s="29"/>
      <c r="K62" s="29"/>
      <c r="L62" s="29"/>
      <c r="M62" s="29"/>
      <c r="N62" s="31"/>
      <c r="O62" s="29"/>
      <c r="P62" s="29"/>
      <c r="Q62" s="30"/>
      <c r="R62" s="29"/>
      <c r="S62" s="29"/>
      <c r="T62" s="29"/>
      <c r="U62" s="29"/>
      <c r="V62" s="53"/>
      <c r="W62" s="6"/>
      <c r="X62" s="6"/>
      <c r="Y62" s="6"/>
      <c r="Z62" s="5"/>
      <c r="AA62" s="5"/>
    </row>
    <row r="63" spans="1:27" s="7" customFormat="1" x14ac:dyDescent="0.3">
      <c r="A63" s="52" t="s">
        <v>60</v>
      </c>
      <c r="B63" s="28" t="s">
        <v>38</v>
      </c>
      <c r="C63" s="29">
        <f>C64</f>
        <v>30000</v>
      </c>
      <c r="D63" s="31">
        <f t="shared" si="8"/>
        <v>0</v>
      </c>
      <c r="E63" s="29">
        <f>E64</f>
        <v>30000</v>
      </c>
      <c r="F63" s="29">
        <f t="shared" ref="F63:H63" si="18">F64</f>
        <v>0</v>
      </c>
      <c r="G63" s="30">
        <f t="shared" si="9"/>
        <v>0</v>
      </c>
      <c r="H63" s="29">
        <f t="shared" si="18"/>
        <v>0</v>
      </c>
      <c r="I63" s="29"/>
      <c r="J63" s="29"/>
      <c r="K63" s="29"/>
      <c r="L63" s="29"/>
      <c r="M63" s="29"/>
      <c r="N63" s="31"/>
      <c r="O63" s="29"/>
      <c r="P63" s="29">
        <f>C63-F63</f>
        <v>30000</v>
      </c>
      <c r="Q63" s="29">
        <f t="shared" si="13"/>
        <v>0</v>
      </c>
      <c r="R63" s="29">
        <f>E63-H63</f>
        <v>30000</v>
      </c>
      <c r="S63" s="29"/>
      <c r="T63" s="29"/>
      <c r="U63" s="29">
        <v>30000</v>
      </c>
      <c r="V63" s="53">
        <v>30000</v>
      </c>
      <c r="W63" s="6"/>
      <c r="X63" s="6"/>
      <c r="Y63" s="6"/>
      <c r="Z63" s="5"/>
      <c r="AA63" s="5"/>
    </row>
    <row r="64" spans="1:27" x14ac:dyDescent="0.3">
      <c r="A64" s="54">
        <v>4214</v>
      </c>
      <c r="B64" s="24" t="s">
        <v>76</v>
      </c>
      <c r="C64" s="30">
        <v>30000</v>
      </c>
      <c r="D64" s="31">
        <f t="shared" si="8"/>
        <v>0</v>
      </c>
      <c r="E64" s="30">
        <v>30000</v>
      </c>
      <c r="F64" s="30">
        <v>0</v>
      </c>
      <c r="G64" s="30">
        <f t="shared" si="9"/>
        <v>0</v>
      </c>
      <c r="H64" s="30">
        <v>0</v>
      </c>
      <c r="I64" s="30"/>
      <c r="J64" s="30"/>
      <c r="K64" s="30"/>
      <c r="L64" s="30"/>
      <c r="M64" s="30"/>
      <c r="N64" s="31"/>
      <c r="O64" s="30"/>
      <c r="P64" s="30">
        <f>C64-F64</f>
        <v>30000</v>
      </c>
      <c r="Q64" s="30">
        <f t="shared" si="13"/>
        <v>0</v>
      </c>
      <c r="R64" s="30">
        <f>E64-H64</f>
        <v>30000</v>
      </c>
      <c r="S64" s="30"/>
      <c r="T64" s="30"/>
      <c r="U64" s="30"/>
      <c r="V64" s="55"/>
    </row>
    <row r="65" spans="1:27" x14ac:dyDescent="0.3">
      <c r="A65" s="54"/>
      <c r="B65" s="24"/>
      <c r="C65" s="30"/>
      <c r="D65" s="31">
        <f t="shared" si="8"/>
        <v>0</v>
      </c>
      <c r="E65" s="30"/>
      <c r="F65" s="30"/>
      <c r="G65" s="30">
        <f t="shared" si="9"/>
        <v>0</v>
      </c>
      <c r="H65" s="30"/>
      <c r="I65" s="30"/>
      <c r="J65" s="30"/>
      <c r="K65" s="30"/>
      <c r="L65" s="30"/>
      <c r="M65" s="30"/>
      <c r="N65" s="31"/>
      <c r="O65" s="30"/>
      <c r="P65" s="30"/>
      <c r="Q65" s="30"/>
      <c r="R65" s="30"/>
      <c r="S65" s="30"/>
      <c r="T65" s="30"/>
      <c r="U65" s="30"/>
      <c r="V65" s="55"/>
    </row>
    <row r="66" spans="1:27" s="7" customFormat="1" x14ac:dyDescent="0.3">
      <c r="A66" s="62" t="s">
        <v>61</v>
      </c>
      <c r="B66" s="28" t="s">
        <v>39</v>
      </c>
      <c r="C66" s="29">
        <f>C67+C68+C69+C70</f>
        <v>351000</v>
      </c>
      <c r="D66" s="31">
        <f t="shared" si="8"/>
        <v>-91000</v>
      </c>
      <c r="E66" s="29">
        <f>E67+E68+E69+E70</f>
        <v>260000</v>
      </c>
      <c r="F66" s="29">
        <f>F67+F68+F69+F70</f>
        <v>0</v>
      </c>
      <c r="G66" s="30">
        <f t="shared" si="9"/>
        <v>0</v>
      </c>
      <c r="H66" s="29">
        <f>H67+H68+H69+H70</f>
        <v>0</v>
      </c>
      <c r="I66" s="29">
        <f>I69</f>
        <v>75000</v>
      </c>
      <c r="J66" s="29">
        <f>K66-I66</f>
        <v>0</v>
      </c>
      <c r="K66" s="29">
        <f>K69+K68+K70</f>
        <v>75000</v>
      </c>
      <c r="L66" s="29"/>
      <c r="M66" s="29"/>
      <c r="N66" s="31"/>
      <c r="O66" s="29"/>
      <c r="P66" s="29">
        <f>C66-I66</f>
        <v>276000</v>
      </c>
      <c r="Q66" s="29">
        <f t="shared" si="13"/>
        <v>-91000</v>
      </c>
      <c r="R66" s="29">
        <f>E66-K66</f>
        <v>185000</v>
      </c>
      <c r="S66" s="29"/>
      <c r="T66" s="29"/>
      <c r="U66" s="29">
        <v>278446</v>
      </c>
      <c r="V66" s="53">
        <v>278466</v>
      </c>
      <c r="W66" s="6"/>
      <c r="X66" s="6"/>
      <c r="Y66" s="6"/>
      <c r="Z66" s="5"/>
      <c r="AA66" s="5"/>
    </row>
    <row r="67" spans="1:27" x14ac:dyDescent="0.3">
      <c r="A67" s="54">
        <v>4221</v>
      </c>
      <c r="B67" s="24" t="s">
        <v>40</v>
      </c>
      <c r="C67" s="30">
        <v>22000</v>
      </c>
      <c r="D67" s="31">
        <f t="shared" si="8"/>
        <v>0</v>
      </c>
      <c r="E67" s="30">
        <v>22000</v>
      </c>
      <c r="F67" s="30">
        <v>0</v>
      </c>
      <c r="G67" s="30">
        <f t="shared" si="9"/>
        <v>0</v>
      </c>
      <c r="H67" s="30">
        <v>0</v>
      </c>
      <c r="I67" s="30"/>
      <c r="J67" s="30"/>
      <c r="K67" s="30"/>
      <c r="L67" s="30"/>
      <c r="M67" s="30"/>
      <c r="N67" s="31"/>
      <c r="O67" s="30"/>
      <c r="P67" s="30">
        <f>C67-F67</f>
        <v>22000</v>
      </c>
      <c r="Q67" s="30">
        <f t="shared" si="13"/>
        <v>0</v>
      </c>
      <c r="R67" s="30">
        <f>E67-H67</f>
        <v>22000</v>
      </c>
      <c r="S67" s="30"/>
      <c r="T67" s="30"/>
      <c r="U67" s="30"/>
      <c r="V67" s="55"/>
    </row>
    <row r="68" spans="1:27" x14ac:dyDescent="0.3">
      <c r="A68" s="54">
        <v>4222</v>
      </c>
      <c r="B68" s="24" t="s">
        <v>41</v>
      </c>
      <c r="C68" s="30">
        <v>77000</v>
      </c>
      <c r="D68" s="31">
        <f t="shared" si="8"/>
        <v>-35000</v>
      </c>
      <c r="E68" s="30">
        <v>42000</v>
      </c>
      <c r="F68" s="30">
        <v>0</v>
      </c>
      <c r="G68" s="30">
        <f t="shared" si="9"/>
        <v>0</v>
      </c>
      <c r="H68" s="30">
        <v>0</v>
      </c>
      <c r="I68" s="30">
        <v>0</v>
      </c>
      <c r="J68" s="30">
        <f>K68-I68</f>
        <v>0</v>
      </c>
      <c r="K68" s="30">
        <v>0</v>
      </c>
      <c r="L68" s="30"/>
      <c r="M68" s="30"/>
      <c r="N68" s="31"/>
      <c r="O68" s="30"/>
      <c r="P68" s="30">
        <f>C68-F68</f>
        <v>77000</v>
      </c>
      <c r="Q68" s="30">
        <f t="shared" si="13"/>
        <v>-35000</v>
      </c>
      <c r="R68" s="30">
        <f>E68-H68</f>
        <v>42000</v>
      </c>
      <c r="S68" s="30"/>
      <c r="T68" s="30"/>
      <c r="U68" s="30"/>
      <c r="V68" s="55"/>
    </row>
    <row r="69" spans="1:27" x14ac:dyDescent="0.3">
      <c r="A69" s="54">
        <v>4223</v>
      </c>
      <c r="B69" s="24" t="s">
        <v>42</v>
      </c>
      <c r="C69" s="30">
        <v>215000</v>
      </c>
      <c r="D69" s="31">
        <f t="shared" si="8"/>
        <v>-46000</v>
      </c>
      <c r="E69" s="30">
        <v>169000</v>
      </c>
      <c r="F69" s="30">
        <v>0</v>
      </c>
      <c r="G69" s="30">
        <f t="shared" si="9"/>
        <v>0</v>
      </c>
      <c r="H69" s="30">
        <v>0</v>
      </c>
      <c r="I69" s="30">
        <v>75000</v>
      </c>
      <c r="J69" s="30">
        <f>K69-I69</f>
        <v>0</v>
      </c>
      <c r="K69" s="30">
        <v>75000</v>
      </c>
      <c r="L69" s="30"/>
      <c r="M69" s="30"/>
      <c r="N69" s="31"/>
      <c r="O69" s="30"/>
      <c r="P69" s="30">
        <f>C69-I69</f>
        <v>140000</v>
      </c>
      <c r="Q69" s="30">
        <f t="shared" si="13"/>
        <v>-46000</v>
      </c>
      <c r="R69" s="30">
        <f>E69-K69</f>
        <v>94000</v>
      </c>
      <c r="S69" s="30"/>
      <c r="T69" s="30"/>
      <c r="U69" s="30"/>
      <c r="V69" s="55"/>
    </row>
    <row r="70" spans="1:27" x14ac:dyDescent="0.3">
      <c r="A70" s="54">
        <v>4225</v>
      </c>
      <c r="B70" s="24" t="s">
        <v>43</v>
      </c>
      <c r="C70" s="30">
        <v>37000</v>
      </c>
      <c r="D70" s="31">
        <f t="shared" si="8"/>
        <v>-10000</v>
      </c>
      <c r="E70" s="30">
        <v>27000</v>
      </c>
      <c r="F70" s="30">
        <v>0</v>
      </c>
      <c r="G70" s="30">
        <f t="shared" si="9"/>
        <v>0</v>
      </c>
      <c r="H70" s="30">
        <v>0</v>
      </c>
      <c r="I70" s="30">
        <v>0</v>
      </c>
      <c r="J70" s="30">
        <f>K70-I70</f>
        <v>0</v>
      </c>
      <c r="K70" s="30">
        <v>0</v>
      </c>
      <c r="L70" s="30"/>
      <c r="M70" s="30"/>
      <c r="N70" s="31"/>
      <c r="O70" s="30"/>
      <c r="P70" s="30">
        <f>C70-F70</f>
        <v>37000</v>
      </c>
      <c r="Q70" s="30">
        <f t="shared" si="13"/>
        <v>-10000</v>
      </c>
      <c r="R70" s="30">
        <f>E70-H70</f>
        <v>27000</v>
      </c>
      <c r="S70" s="30"/>
      <c r="T70" s="30"/>
      <c r="U70" s="30"/>
      <c r="V70" s="55"/>
    </row>
    <row r="71" spans="1:27" x14ac:dyDescent="0.3">
      <c r="A71" s="54"/>
      <c r="B71" s="24"/>
      <c r="C71" s="30"/>
      <c r="D71" s="31"/>
      <c r="E71" s="30"/>
      <c r="F71" s="30"/>
      <c r="G71" s="30"/>
      <c r="H71" s="30"/>
      <c r="I71" s="30"/>
      <c r="J71" s="30"/>
      <c r="K71" s="30"/>
      <c r="L71" s="30"/>
      <c r="M71" s="30"/>
      <c r="N71" s="31"/>
      <c r="O71" s="30"/>
      <c r="P71" s="30"/>
      <c r="Q71" s="30"/>
      <c r="R71" s="30"/>
      <c r="S71" s="30"/>
      <c r="T71" s="30"/>
      <c r="U71" s="30"/>
      <c r="V71" s="55"/>
    </row>
    <row r="72" spans="1:27" s="7" customFormat="1" x14ac:dyDescent="0.3">
      <c r="A72" s="52" t="s">
        <v>62</v>
      </c>
      <c r="B72" s="28" t="s">
        <v>44</v>
      </c>
      <c r="C72" s="29">
        <f>C73</f>
        <v>114446</v>
      </c>
      <c r="D72" s="31">
        <f t="shared" si="8"/>
        <v>206233.96999999997</v>
      </c>
      <c r="E72" s="29">
        <f>E73</f>
        <v>320679.96999999997</v>
      </c>
      <c r="F72" s="29">
        <f t="shared" ref="F72:H72" si="19">F73</f>
        <v>0</v>
      </c>
      <c r="G72" s="30">
        <f t="shared" si="9"/>
        <v>0</v>
      </c>
      <c r="H72" s="29">
        <f t="shared" si="19"/>
        <v>0</v>
      </c>
      <c r="I72" s="29"/>
      <c r="J72" s="29"/>
      <c r="K72" s="29"/>
      <c r="L72" s="29"/>
      <c r="M72" s="29"/>
      <c r="N72" s="31"/>
      <c r="O72" s="29"/>
      <c r="P72" s="29">
        <f>C72-F72</f>
        <v>114446</v>
      </c>
      <c r="Q72" s="29">
        <f t="shared" si="13"/>
        <v>206233.96999999997</v>
      </c>
      <c r="R72" s="29">
        <f>E72-H72</f>
        <v>320679.96999999997</v>
      </c>
      <c r="S72" s="29"/>
      <c r="T72" s="29"/>
      <c r="U72" s="29"/>
      <c r="V72" s="53"/>
      <c r="W72" s="6"/>
      <c r="X72" s="6"/>
      <c r="Y72" s="6"/>
      <c r="Z72" s="5"/>
      <c r="AA72" s="5"/>
    </row>
    <row r="73" spans="1:27" x14ac:dyDescent="0.3">
      <c r="A73" s="54">
        <v>4231</v>
      </c>
      <c r="B73" s="24" t="s">
        <v>45</v>
      </c>
      <c r="C73" s="30">
        <v>114446</v>
      </c>
      <c r="D73" s="31">
        <f t="shared" si="8"/>
        <v>206233.96999999997</v>
      </c>
      <c r="E73" s="30">
        <v>320679.96999999997</v>
      </c>
      <c r="F73" s="30">
        <v>0</v>
      </c>
      <c r="G73" s="30">
        <f t="shared" si="9"/>
        <v>0</v>
      </c>
      <c r="H73" s="30">
        <v>0</v>
      </c>
      <c r="I73" s="30"/>
      <c r="J73" s="30"/>
      <c r="K73" s="30"/>
      <c r="L73" s="30"/>
      <c r="M73" s="30"/>
      <c r="N73" s="31"/>
      <c r="O73" s="30"/>
      <c r="P73" s="30">
        <f>C73-F73</f>
        <v>114446</v>
      </c>
      <c r="Q73" s="30">
        <f t="shared" si="13"/>
        <v>206233.96999999997</v>
      </c>
      <c r="R73" s="30">
        <f>E73-H73</f>
        <v>320679.96999999997</v>
      </c>
      <c r="S73" s="30"/>
      <c r="T73" s="30"/>
      <c r="U73" s="30"/>
      <c r="V73" s="55"/>
    </row>
    <row r="74" spans="1:27" x14ac:dyDescent="0.3">
      <c r="A74" s="54"/>
      <c r="B74" s="24"/>
      <c r="C74" s="30"/>
      <c r="D74" s="31"/>
      <c r="E74" s="30"/>
      <c r="F74" s="30"/>
      <c r="G74" s="30"/>
      <c r="H74" s="30"/>
      <c r="I74" s="30"/>
      <c r="J74" s="30"/>
      <c r="K74" s="30"/>
      <c r="L74" s="30"/>
      <c r="M74" s="30"/>
      <c r="N74" s="31"/>
      <c r="O74" s="30"/>
      <c r="P74" s="30"/>
      <c r="Q74" s="30"/>
      <c r="R74" s="30"/>
      <c r="S74" s="30"/>
      <c r="T74" s="30"/>
      <c r="U74" s="30"/>
      <c r="V74" s="55"/>
    </row>
    <row r="75" spans="1:27" s="7" customFormat="1" x14ac:dyDescent="0.3">
      <c r="A75" s="52" t="s">
        <v>63</v>
      </c>
      <c r="B75" s="28" t="s">
        <v>46</v>
      </c>
      <c r="C75" s="29">
        <f>C76</f>
        <v>7000</v>
      </c>
      <c r="D75" s="31">
        <f t="shared" si="8"/>
        <v>0</v>
      </c>
      <c r="E75" s="29">
        <f>E76</f>
        <v>7000</v>
      </c>
      <c r="F75" s="29">
        <f t="shared" ref="F75:H75" si="20">F76</f>
        <v>0</v>
      </c>
      <c r="G75" s="30">
        <f t="shared" si="9"/>
        <v>0</v>
      </c>
      <c r="H75" s="29">
        <f t="shared" si="20"/>
        <v>0</v>
      </c>
      <c r="I75" s="29"/>
      <c r="J75" s="29"/>
      <c r="K75" s="29"/>
      <c r="L75" s="29"/>
      <c r="M75" s="29"/>
      <c r="N75" s="31"/>
      <c r="O75" s="29"/>
      <c r="P75" s="29">
        <f>C75-F75</f>
        <v>7000</v>
      </c>
      <c r="Q75" s="30">
        <f t="shared" si="13"/>
        <v>0</v>
      </c>
      <c r="R75" s="29">
        <f>E75-H75</f>
        <v>7000</v>
      </c>
      <c r="S75" s="29"/>
      <c r="T75" s="29"/>
      <c r="U75" s="29">
        <v>8000</v>
      </c>
      <c r="V75" s="53">
        <v>8000</v>
      </c>
      <c r="W75" s="6"/>
      <c r="X75" s="6"/>
      <c r="Y75" s="6"/>
      <c r="Z75" s="5"/>
      <c r="AA75" s="5"/>
    </row>
    <row r="76" spans="1:27" ht="12" customHeight="1" x14ac:dyDescent="0.3">
      <c r="A76" s="54">
        <v>4262</v>
      </c>
      <c r="B76" s="24" t="s">
        <v>47</v>
      </c>
      <c r="C76" s="30">
        <v>7000</v>
      </c>
      <c r="D76" s="31">
        <f t="shared" si="8"/>
        <v>0</v>
      </c>
      <c r="E76" s="30">
        <v>7000</v>
      </c>
      <c r="F76" s="30">
        <v>0</v>
      </c>
      <c r="G76" s="30">
        <f t="shared" si="9"/>
        <v>0</v>
      </c>
      <c r="H76" s="30">
        <v>0</v>
      </c>
      <c r="I76" s="30"/>
      <c r="J76" s="30"/>
      <c r="K76" s="30"/>
      <c r="L76" s="30"/>
      <c r="M76" s="30"/>
      <c r="N76" s="31"/>
      <c r="O76" s="30"/>
      <c r="P76" s="30">
        <f>C76-F76</f>
        <v>7000</v>
      </c>
      <c r="Q76" s="30">
        <f t="shared" si="13"/>
        <v>0</v>
      </c>
      <c r="R76" s="30">
        <f>E76-H76</f>
        <v>7000</v>
      </c>
      <c r="S76" s="30"/>
      <c r="T76" s="30"/>
      <c r="U76" s="30"/>
      <c r="V76" s="55"/>
    </row>
    <row r="77" spans="1:27" s="42" customFormat="1" ht="19.2" x14ac:dyDescent="0.3">
      <c r="A77" s="52" t="s">
        <v>78</v>
      </c>
      <c r="B77" s="43" t="s">
        <v>77</v>
      </c>
      <c r="C77" s="29">
        <f>C78</f>
        <v>164000</v>
      </c>
      <c r="D77" s="31">
        <f t="shared" si="8"/>
        <v>-164000</v>
      </c>
      <c r="E77" s="29">
        <f>E78</f>
        <v>0</v>
      </c>
      <c r="F77" s="29">
        <v>0</v>
      </c>
      <c r="G77" s="30">
        <f t="shared" si="9"/>
        <v>0</v>
      </c>
      <c r="H77" s="29">
        <v>0</v>
      </c>
      <c r="I77" s="29"/>
      <c r="J77" s="29"/>
      <c r="K77" s="29"/>
      <c r="L77" s="29"/>
      <c r="M77" s="29">
        <f>M78</f>
        <v>50000</v>
      </c>
      <c r="N77" s="26">
        <f>O77-M77</f>
        <v>-50000</v>
      </c>
      <c r="O77" s="29">
        <f>O78</f>
        <v>0</v>
      </c>
      <c r="P77" s="70">
        <f>C77-M77</f>
        <v>114000</v>
      </c>
      <c r="Q77" s="70">
        <f t="shared" si="13"/>
        <v>-114000</v>
      </c>
      <c r="R77" s="70">
        <f>E77-O77</f>
        <v>0</v>
      </c>
      <c r="S77" s="29"/>
      <c r="T77" s="29"/>
      <c r="U77" s="29"/>
      <c r="V77" s="53"/>
      <c r="W77" s="41"/>
      <c r="X77" s="41"/>
      <c r="Y77" s="41"/>
      <c r="Z77" s="40"/>
      <c r="AA77" s="40"/>
    </row>
    <row r="78" spans="1:27" s="68" customFormat="1" ht="19.2" x14ac:dyDescent="0.3">
      <c r="A78" s="63">
        <v>4511</v>
      </c>
      <c r="B78" s="72" t="s">
        <v>77</v>
      </c>
      <c r="C78" s="64">
        <v>164000</v>
      </c>
      <c r="D78" s="73">
        <f t="shared" si="8"/>
        <v>-164000</v>
      </c>
      <c r="E78" s="64">
        <v>0</v>
      </c>
      <c r="F78" s="64">
        <v>0</v>
      </c>
      <c r="G78" s="74">
        <f t="shared" si="9"/>
        <v>0</v>
      </c>
      <c r="H78" s="64">
        <v>0</v>
      </c>
      <c r="I78" s="64"/>
      <c r="J78" s="64"/>
      <c r="K78" s="64"/>
      <c r="L78" s="64"/>
      <c r="M78" s="64">
        <v>50000</v>
      </c>
      <c r="N78" s="73">
        <f>O78-M78</f>
        <v>-50000</v>
      </c>
      <c r="O78" s="64">
        <v>0</v>
      </c>
      <c r="P78" s="71">
        <f>C78-M78</f>
        <v>114000</v>
      </c>
      <c r="Q78" s="75">
        <f t="shared" si="13"/>
        <v>-114000</v>
      </c>
      <c r="R78" s="71">
        <f>E78-O78</f>
        <v>0</v>
      </c>
      <c r="S78" s="64"/>
      <c r="T78" s="64"/>
      <c r="U78" s="64"/>
      <c r="V78" s="65"/>
      <c r="W78" s="66"/>
      <c r="X78" s="66"/>
      <c r="Y78" s="66"/>
      <c r="Z78" s="67"/>
      <c r="AA78" s="67"/>
    </row>
    <row r="79" spans="1:27" s="68" customFormat="1" x14ac:dyDescent="0.3">
      <c r="A79" s="58"/>
      <c r="B79" s="77"/>
      <c r="C79" s="78"/>
      <c r="D79" s="79"/>
      <c r="E79" s="78"/>
      <c r="F79" s="78"/>
      <c r="G79" s="78"/>
      <c r="H79" s="78"/>
      <c r="I79" s="78"/>
      <c r="J79" s="78"/>
      <c r="K79" s="78"/>
      <c r="L79" s="78"/>
      <c r="M79" s="78"/>
      <c r="N79" s="79"/>
      <c r="O79" s="78"/>
      <c r="P79" s="80"/>
      <c r="Q79" s="80"/>
      <c r="R79" s="71"/>
      <c r="S79" s="78"/>
      <c r="T79" s="78"/>
      <c r="U79" s="78"/>
      <c r="V79" s="81"/>
      <c r="W79" s="66"/>
      <c r="X79" s="66"/>
      <c r="Y79" s="66"/>
      <c r="Z79" s="67"/>
      <c r="AA79" s="67"/>
    </row>
    <row r="80" spans="1:27" s="42" customFormat="1" ht="19.2" x14ac:dyDescent="0.3">
      <c r="A80" s="82" t="s">
        <v>87</v>
      </c>
      <c r="B80" s="83" t="s">
        <v>88</v>
      </c>
      <c r="C80" s="84">
        <v>0</v>
      </c>
      <c r="D80" s="85">
        <f>E80-C80</f>
        <v>8000</v>
      </c>
      <c r="E80" s="84">
        <f>E81</f>
        <v>8000</v>
      </c>
      <c r="F80" s="84">
        <v>0</v>
      </c>
      <c r="G80" s="84">
        <v>0</v>
      </c>
      <c r="H80" s="84">
        <v>0</v>
      </c>
      <c r="I80" s="84"/>
      <c r="J80" s="84"/>
      <c r="K80" s="84"/>
      <c r="L80" s="84"/>
      <c r="M80" s="84"/>
      <c r="N80" s="85"/>
      <c r="O80" s="84"/>
      <c r="P80" s="86">
        <v>0</v>
      </c>
      <c r="Q80" s="86">
        <v>0</v>
      </c>
      <c r="R80" s="88">
        <f>R81</f>
        <v>8000</v>
      </c>
      <c r="S80" s="84"/>
      <c r="T80" s="84"/>
      <c r="U80" s="84"/>
      <c r="V80" s="87"/>
      <c r="W80" s="41"/>
      <c r="X80" s="41"/>
      <c r="Y80" s="41"/>
      <c r="Z80" s="40"/>
      <c r="AA80" s="40"/>
    </row>
    <row r="81" spans="1:41" s="68" customFormat="1" ht="19.2" x14ac:dyDescent="0.3">
      <c r="A81" s="58">
        <v>4531</v>
      </c>
      <c r="B81" s="77" t="s">
        <v>89</v>
      </c>
      <c r="C81" s="78">
        <v>0</v>
      </c>
      <c r="D81" s="79">
        <f>E81-C81</f>
        <v>8000</v>
      </c>
      <c r="E81" s="78">
        <v>8000</v>
      </c>
      <c r="F81" s="78">
        <v>0</v>
      </c>
      <c r="G81" s="78">
        <v>0</v>
      </c>
      <c r="H81" s="78">
        <v>0</v>
      </c>
      <c r="I81" s="78"/>
      <c r="J81" s="78"/>
      <c r="K81" s="78"/>
      <c r="L81" s="78"/>
      <c r="M81" s="78">
        <v>0</v>
      </c>
      <c r="N81" s="79">
        <v>0</v>
      </c>
      <c r="O81" s="78">
        <v>0</v>
      </c>
      <c r="P81" s="80">
        <v>0</v>
      </c>
      <c r="Q81" s="80">
        <v>0</v>
      </c>
      <c r="R81" s="71">
        <f>E81-O81</f>
        <v>8000</v>
      </c>
      <c r="S81" s="78"/>
      <c r="T81" s="78"/>
      <c r="U81" s="78"/>
      <c r="V81" s="81"/>
      <c r="W81" s="66"/>
      <c r="X81" s="66"/>
      <c r="Y81" s="66"/>
      <c r="Z81" s="67"/>
      <c r="AA81" s="67"/>
    </row>
    <row r="82" spans="1:41" s="68" customFormat="1" x14ac:dyDescent="0.3">
      <c r="A82" s="58"/>
      <c r="B82" s="77"/>
      <c r="C82" s="78"/>
      <c r="D82" s="79"/>
      <c r="E82" s="78"/>
      <c r="F82" s="78"/>
      <c r="G82" s="78"/>
      <c r="H82" s="78"/>
      <c r="I82" s="78"/>
      <c r="J82" s="78"/>
      <c r="K82" s="78"/>
      <c r="L82" s="78"/>
      <c r="M82" s="78"/>
      <c r="N82" s="79"/>
      <c r="O82" s="78"/>
      <c r="P82" s="80"/>
      <c r="Q82" s="80"/>
      <c r="R82" s="80"/>
      <c r="S82" s="78"/>
      <c r="T82" s="78"/>
      <c r="U82" s="78"/>
      <c r="V82" s="81"/>
      <c r="W82" s="66"/>
      <c r="X82" s="66"/>
      <c r="Y82" s="66"/>
      <c r="Z82" s="67"/>
      <c r="AA82" s="67"/>
    </row>
    <row r="83" spans="1:41" s="93" customFormat="1" ht="16.95" customHeight="1" thickBot="1" x14ac:dyDescent="0.3">
      <c r="A83" s="89"/>
      <c r="B83" s="89" t="s">
        <v>74</v>
      </c>
      <c r="C83" s="76">
        <f>C7+C57</f>
        <v>5828046</v>
      </c>
      <c r="D83" s="76">
        <f>E83-C78:C83</f>
        <v>88094.969999999739</v>
      </c>
      <c r="E83" s="76">
        <f>E7+E57</f>
        <v>5916140.9699999997</v>
      </c>
      <c r="F83" s="76">
        <f>F7+F57</f>
        <v>3724646</v>
      </c>
      <c r="G83" s="76">
        <f t="shared" si="9"/>
        <v>-17859</v>
      </c>
      <c r="H83" s="76">
        <f>H7+H57</f>
        <v>3706787</v>
      </c>
      <c r="I83" s="76">
        <f>I57</f>
        <v>75000</v>
      </c>
      <c r="J83" s="76">
        <f>K83-I83</f>
        <v>0</v>
      </c>
      <c r="K83" s="76">
        <f>K57</f>
        <v>75000</v>
      </c>
      <c r="L83" s="76"/>
      <c r="M83" s="76">
        <f>M78+M7+M35</f>
        <v>741400</v>
      </c>
      <c r="N83" s="76">
        <f t="shared" ref="N83" si="21">O83-M83</f>
        <v>-20000</v>
      </c>
      <c r="O83" s="76">
        <f>O78+O7+O35</f>
        <v>721400</v>
      </c>
      <c r="P83" s="76">
        <f>P7+P57</f>
        <v>1287000</v>
      </c>
      <c r="Q83" s="76">
        <f t="shared" si="13"/>
        <v>155953.96999999997</v>
      </c>
      <c r="R83" s="76">
        <f>R7+R57</f>
        <v>1442953.97</v>
      </c>
      <c r="S83" s="76"/>
      <c r="T83" s="76"/>
      <c r="U83" s="76">
        <f>U7+U57</f>
        <v>5478046</v>
      </c>
      <c r="V83" s="76">
        <f>V7+V57</f>
        <v>5478066</v>
      </c>
      <c r="W83" s="90"/>
      <c r="X83" s="90"/>
      <c r="Y83" s="90"/>
      <c r="Z83" s="91"/>
      <c r="AA83" s="91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</row>
    <row r="84" spans="1:41" x14ac:dyDescent="0.3">
      <c r="A84" s="9"/>
    </row>
    <row r="85" spans="1:41" x14ac:dyDescent="0.3">
      <c r="A85" s="9"/>
    </row>
    <row r="86" spans="1:41" x14ac:dyDescent="0.3">
      <c r="U86" s="39" t="s">
        <v>93</v>
      </c>
    </row>
    <row r="87" spans="1:41" x14ac:dyDescent="0.3">
      <c r="U87" s="2"/>
    </row>
    <row r="88" spans="1:41" x14ac:dyDescent="0.3">
      <c r="A88" s="5"/>
      <c r="T88" s="69"/>
      <c r="U88" s="39" t="s">
        <v>94</v>
      </c>
    </row>
    <row r="89" spans="1:41" x14ac:dyDescent="0.3">
      <c r="A89" s="5"/>
    </row>
    <row r="90" spans="1:41" x14ac:dyDescent="0.3">
      <c r="A90" s="23"/>
    </row>
    <row r="91" spans="1:41" x14ac:dyDescent="0.3">
      <c r="A91" s="23"/>
    </row>
    <row r="92" spans="1:41" x14ac:dyDescent="0.3">
      <c r="A92" s="23"/>
    </row>
    <row r="93" spans="1:41" x14ac:dyDescent="0.3">
      <c r="A93" s="23"/>
    </row>
    <row r="94" spans="1:41" x14ac:dyDescent="0.3">
      <c r="A94" s="23"/>
    </row>
  </sheetData>
  <mergeCells count="2">
    <mergeCell ref="A3:V3"/>
    <mergeCell ref="A4:V4"/>
  </mergeCells>
  <pageMargins left="0.31496062992125984" right="0.31496062992125984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 rashoda i izdataka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cp:lastPrinted>2016-07-01T10:54:34Z</cp:lastPrinted>
  <dcterms:created xsi:type="dcterms:W3CDTF">2013-08-27T06:45:22Z</dcterms:created>
  <dcterms:modified xsi:type="dcterms:W3CDTF">2016-08-03T10:09:15Z</dcterms:modified>
</cp:coreProperties>
</file>